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-00 - Vedlejší rozpočto..." sheetId="2" r:id="rId2"/>
    <sheet name="SO-01b - Bezpečnostní přeliv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'SO-00 - Vedlejší rozpočto...'!$C$85:$K$112</definedName>
    <definedName name="_xlnm.Print_Area" localSheetId="1">'SO-00 - Vedlejší rozpočto...'!$C$4:$J$39,'SO-00 - Vedlejší rozpočto...'!$C$45:$J$67,'SO-00 - Vedlejší rozpočto...'!$C$73:$K$112</definedName>
    <definedName name="_xlnm.Print_Titles" localSheetId="1">'SO-00 - Vedlejší rozpočto...'!$85:$85</definedName>
    <definedName name="_xlnm._FilterDatabase" localSheetId="2" hidden="1">'SO-01b - Bezpečnostní přeliv'!$C$92:$K$367</definedName>
    <definedName name="_xlnm.Print_Area" localSheetId="2">'SO-01b - Bezpečnostní přeliv'!$C$4:$J$39,'SO-01b - Bezpečnostní přeliv'!$C$45:$J$74,'SO-01b - Bezpečnostní přeliv'!$C$80:$K$367</definedName>
    <definedName name="_xlnm.Print_Titles" localSheetId="2">'SO-01b - Bezpečnostní přeliv'!$92:$92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365"/>
  <c r="BH365"/>
  <c r="BG365"/>
  <c r="BF365"/>
  <c r="T365"/>
  <c r="T364"/>
  <c r="R365"/>
  <c r="R364"/>
  <c r="P365"/>
  <c r="P364"/>
  <c r="BK365"/>
  <c r="BK364"/>
  <c r="J364"/>
  <c r="J365"/>
  <c r="BE365"/>
  <c r="J73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T349"/>
  <c r="R350"/>
  <c r="R349"/>
  <c r="P350"/>
  <c r="P349"/>
  <c r="BK350"/>
  <c r="BK349"/>
  <c r="J349"/>
  <c r="J350"/>
  <c r="BE350"/>
  <c r="J72"/>
  <c r="BI346"/>
  <c r="BH346"/>
  <c r="BG346"/>
  <c r="BF346"/>
  <c r="T346"/>
  <c r="T345"/>
  <c r="R346"/>
  <c r="R345"/>
  <c r="P346"/>
  <c r="P345"/>
  <c r="BK346"/>
  <c r="BK345"/>
  <c r="J345"/>
  <c r="J346"/>
  <c r="BE346"/>
  <c r="J71"/>
  <c r="BI342"/>
  <c r="BH342"/>
  <c r="BG342"/>
  <c r="BF342"/>
  <c r="T342"/>
  <c r="T341"/>
  <c r="T340"/>
  <c r="R342"/>
  <c r="R341"/>
  <c r="R340"/>
  <c r="P342"/>
  <c r="P341"/>
  <c r="P340"/>
  <c r="BK342"/>
  <c r="BK341"/>
  <c r="J341"/>
  <c r="BK340"/>
  <c r="J340"/>
  <c r="J342"/>
  <c r="BE342"/>
  <c r="J70"/>
  <c r="J69"/>
  <c r="BI339"/>
  <c r="BH339"/>
  <c r="BG339"/>
  <c r="BF339"/>
  <c r="T339"/>
  <c r="T338"/>
  <c r="R339"/>
  <c r="R338"/>
  <c r="P339"/>
  <c r="P338"/>
  <c r="BK339"/>
  <c r="BK338"/>
  <c r="J338"/>
  <c r="J339"/>
  <c r="BE339"/>
  <c r="J68"/>
  <c r="BI334"/>
  <c r="BH334"/>
  <c r="BG334"/>
  <c r="BF334"/>
  <c r="T334"/>
  <c r="R334"/>
  <c r="P334"/>
  <c r="BK334"/>
  <c r="J334"/>
  <c r="BE334"/>
  <c r="BI330"/>
  <c r="BH330"/>
  <c r="BG330"/>
  <c r="BF330"/>
  <c r="T330"/>
  <c r="R330"/>
  <c r="P330"/>
  <c r="BK330"/>
  <c r="J330"/>
  <c r="BE330"/>
  <c r="BI328"/>
  <c r="BH328"/>
  <c r="BG328"/>
  <c r="BF328"/>
  <c r="T328"/>
  <c r="T327"/>
  <c r="R328"/>
  <c r="R327"/>
  <c r="P328"/>
  <c r="P327"/>
  <c r="BK328"/>
  <c r="BK327"/>
  <c r="J327"/>
  <c r="J328"/>
  <c r="BE328"/>
  <c r="J67"/>
  <c r="BI323"/>
  <c r="BH323"/>
  <c r="BG323"/>
  <c r="BF323"/>
  <c r="T323"/>
  <c r="R323"/>
  <c r="P323"/>
  <c r="BK323"/>
  <c r="J323"/>
  <c r="BE323"/>
  <c r="BI319"/>
  <c r="BH319"/>
  <c r="BG319"/>
  <c r="BF319"/>
  <c r="T319"/>
  <c r="R319"/>
  <c r="P319"/>
  <c r="BK319"/>
  <c r="J319"/>
  <c r="BE319"/>
  <c r="BI308"/>
  <c r="BH308"/>
  <c r="BG308"/>
  <c r="BF308"/>
  <c r="T308"/>
  <c r="R308"/>
  <c r="P308"/>
  <c r="BK308"/>
  <c r="J308"/>
  <c r="BE308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78"/>
  <c r="BH278"/>
  <c r="BG278"/>
  <c r="BF278"/>
  <c r="T278"/>
  <c r="R278"/>
  <c r="P278"/>
  <c r="BK278"/>
  <c r="J278"/>
  <c r="BE278"/>
  <c r="BI275"/>
  <c r="BH275"/>
  <c r="BG275"/>
  <c r="BF275"/>
  <c r="T275"/>
  <c r="R275"/>
  <c r="P275"/>
  <c r="BK275"/>
  <c r="J275"/>
  <c r="BE275"/>
  <c r="BI272"/>
  <c r="BH272"/>
  <c r="BG272"/>
  <c r="BF272"/>
  <c r="T272"/>
  <c r="T271"/>
  <c r="R272"/>
  <c r="R271"/>
  <c r="P272"/>
  <c r="P271"/>
  <c r="BK272"/>
  <c r="BK271"/>
  <c r="J271"/>
  <c r="J272"/>
  <c r="BE272"/>
  <c r="J66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0"/>
  <c r="BH250"/>
  <c r="BG250"/>
  <c r="BF250"/>
  <c r="T250"/>
  <c r="R250"/>
  <c r="P250"/>
  <c r="BK250"/>
  <c r="J250"/>
  <c r="BE250"/>
  <c r="BI247"/>
  <c r="BH247"/>
  <c r="BG247"/>
  <c r="BF247"/>
  <c r="T247"/>
  <c r="T246"/>
  <c r="R247"/>
  <c r="R246"/>
  <c r="P247"/>
  <c r="P246"/>
  <c r="BK247"/>
  <c r="BK246"/>
  <c r="J246"/>
  <c r="J247"/>
  <c r="BE247"/>
  <c r="J65"/>
  <c r="BI242"/>
  <c r="BH242"/>
  <c r="BG242"/>
  <c r="BF242"/>
  <c r="T242"/>
  <c r="R242"/>
  <c r="P242"/>
  <c r="BK242"/>
  <c r="J242"/>
  <c r="BE242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3"/>
  <c r="BH213"/>
  <c r="BG213"/>
  <c r="BF213"/>
  <c r="T213"/>
  <c r="T212"/>
  <c r="R213"/>
  <c r="R212"/>
  <c r="P213"/>
  <c r="P212"/>
  <c r="BK213"/>
  <c r="BK212"/>
  <c r="J212"/>
  <c r="J213"/>
  <c r="BE213"/>
  <c r="J64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T192"/>
  <c r="R193"/>
  <c r="R192"/>
  <c r="P193"/>
  <c r="P192"/>
  <c r="BK193"/>
  <c r="BK192"/>
  <c r="J192"/>
  <c r="J193"/>
  <c r="BE193"/>
  <c r="J63"/>
  <c r="BI189"/>
  <c r="BH189"/>
  <c r="BG189"/>
  <c r="BF189"/>
  <c r="T189"/>
  <c r="R189"/>
  <c r="P189"/>
  <c r="BK189"/>
  <c r="J189"/>
  <c r="BE189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T176"/>
  <c r="R177"/>
  <c r="R176"/>
  <c r="P177"/>
  <c r="P176"/>
  <c r="BK177"/>
  <c r="BK176"/>
  <c r="J176"/>
  <c r="J177"/>
  <c r="BE177"/>
  <c r="J62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6"/>
  <c r="F37"/>
  <c i="1" r="BD56"/>
  <c i="3" r="BH96"/>
  <c r="F36"/>
  <c i="1" r="BC56"/>
  <c i="3" r="BG96"/>
  <c r="F35"/>
  <c i="1" r="BB56"/>
  <c i="3" r="BF96"/>
  <c r="J34"/>
  <c i="1" r="AW56"/>
  <c i="3" r="F34"/>
  <c i="1" r="BA56"/>
  <c i="3" r="T96"/>
  <c r="T95"/>
  <c r="T94"/>
  <c r="T93"/>
  <c r="R96"/>
  <c r="R95"/>
  <c r="R94"/>
  <c r="R93"/>
  <c r="P96"/>
  <c r="P95"/>
  <c r="P94"/>
  <c r="P93"/>
  <c i="1" r="AU56"/>
  <c i="3" r="BK96"/>
  <c r="BK95"/>
  <c r="J95"/>
  <c r="BK94"/>
  <c r="J94"/>
  <c r="BK93"/>
  <c r="J93"/>
  <c r="J59"/>
  <c r="J30"/>
  <c i="1" r="AG56"/>
  <c i="3" r="J96"/>
  <c r="BE96"/>
  <c r="J33"/>
  <c i="1" r="AV56"/>
  <c i="3" r="F33"/>
  <c i="1" r="AZ56"/>
  <c i="3" r="J61"/>
  <c r="J60"/>
  <c r="F87"/>
  <c r="E85"/>
  <c r="F52"/>
  <c r="E50"/>
  <c r="J39"/>
  <c r="J24"/>
  <c r="E24"/>
  <c r="J90"/>
  <c r="J55"/>
  <c r="J23"/>
  <c r="J21"/>
  <c r="E21"/>
  <c r="J89"/>
  <c r="J54"/>
  <c r="J20"/>
  <c r="J18"/>
  <c r="E18"/>
  <c r="F90"/>
  <c r="F55"/>
  <c r="J17"/>
  <c r="J15"/>
  <c r="E15"/>
  <c r="F89"/>
  <c r="F54"/>
  <c r="J14"/>
  <c r="J12"/>
  <c r="J87"/>
  <c r="J52"/>
  <c r="E7"/>
  <c r="E83"/>
  <c r="E48"/>
  <c i="2" r="J37"/>
  <c r="J36"/>
  <c i="1" r="AY55"/>
  <c i="2" r="J35"/>
  <c i="1" r="AX55"/>
  <c i="2" r="BI108"/>
  <c r="BH108"/>
  <c r="BG108"/>
  <c r="BF108"/>
  <c r="T108"/>
  <c r="T107"/>
  <c r="R108"/>
  <c r="R107"/>
  <c r="P108"/>
  <c r="P107"/>
  <c r="BK108"/>
  <c r="BK107"/>
  <c r="J107"/>
  <c r="J108"/>
  <c r="BE108"/>
  <c r="J66"/>
  <c r="BI104"/>
  <c r="BH104"/>
  <c r="BG104"/>
  <c r="BF104"/>
  <c r="T104"/>
  <c r="T103"/>
  <c r="R104"/>
  <c r="R103"/>
  <c r="P104"/>
  <c r="P103"/>
  <c r="BK104"/>
  <c r="BK103"/>
  <c r="J103"/>
  <c r="J104"/>
  <c r="BE104"/>
  <c r="J65"/>
  <c r="BI99"/>
  <c r="BH99"/>
  <c r="BG99"/>
  <c r="BF99"/>
  <c r="T99"/>
  <c r="T98"/>
  <c r="T97"/>
  <c r="R99"/>
  <c r="R98"/>
  <c r="R97"/>
  <c r="P99"/>
  <c r="P98"/>
  <c r="P97"/>
  <c r="BK99"/>
  <c r="BK98"/>
  <c r="J98"/>
  <c r="BK97"/>
  <c r="J97"/>
  <c r="J99"/>
  <c r="BE99"/>
  <c r="J64"/>
  <c r="J63"/>
  <c r="BI94"/>
  <c r="BH94"/>
  <c r="BG94"/>
  <c r="BF94"/>
  <c r="T94"/>
  <c r="T93"/>
  <c r="R94"/>
  <c r="R93"/>
  <c r="P94"/>
  <c r="P93"/>
  <c r="BK94"/>
  <c r="BK93"/>
  <c r="J93"/>
  <c r="J94"/>
  <c r="BE94"/>
  <c r="J62"/>
  <c r="BI91"/>
  <c r="BH91"/>
  <c r="BG91"/>
  <c r="BF91"/>
  <c r="T91"/>
  <c r="R91"/>
  <c r="P91"/>
  <c r="BK91"/>
  <c r="J91"/>
  <c r="BE91"/>
  <c r="BI89"/>
  <c r="F37"/>
  <c i="1" r="BD55"/>
  <c i="2" r="BH89"/>
  <c r="F36"/>
  <c i="1" r="BC55"/>
  <c i="2" r="BG89"/>
  <c r="F35"/>
  <c i="1" r="BB55"/>
  <c i="2" r="BF89"/>
  <c r="J34"/>
  <c i="1" r="AW55"/>
  <c i="2" r="F34"/>
  <c i="1" r="BA55"/>
  <c i="2" r="T89"/>
  <c r="T88"/>
  <c r="T87"/>
  <c r="T86"/>
  <c r="R89"/>
  <c r="R88"/>
  <c r="R87"/>
  <c r="R86"/>
  <c r="P89"/>
  <c r="P88"/>
  <c r="P87"/>
  <c r="P86"/>
  <c i="1" r="AU55"/>
  <c i="2" r="BK89"/>
  <c r="BK88"/>
  <c r="J88"/>
  <c r="BK87"/>
  <c r="J87"/>
  <c r="BK86"/>
  <c r="J86"/>
  <c r="J59"/>
  <c r="J30"/>
  <c i="1" r="AG55"/>
  <c i="2" r="J89"/>
  <c r="BE89"/>
  <c r="J33"/>
  <c i="1" r="AV55"/>
  <c i="2" r="F33"/>
  <c i="1" r="AZ55"/>
  <c i="2" r="J61"/>
  <c r="J60"/>
  <c r="F80"/>
  <c r="E78"/>
  <c r="F52"/>
  <c r="E50"/>
  <c r="J39"/>
  <c r="J24"/>
  <c r="E24"/>
  <c r="J83"/>
  <c r="J55"/>
  <c r="J23"/>
  <c r="J21"/>
  <c r="E21"/>
  <c r="J82"/>
  <c r="J54"/>
  <c r="J20"/>
  <c r="J18"/>
  <c r="E18"/>
  <c r="F83"/>
  <c r="F55"/>
  <c r="J17"/>
  <c r="J15"/>
  <c r="E15"/>
  <c r="F82"/>
  <c r="F54"/>
  <c r="J14"/>
  <c r="J12"/>
  <c r="J80"/>
  <c r="J52"/>
  <c r="E7"/>
  <c r="E7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<sst xmlns="http://schemas.openxmlformats.org/spreadsheetml/2006/main">
  <si>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</si>
  <si>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</si>
  <si>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</si>
  <si>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</si>
  <si>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</si>
  <si>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{4e364652-98c4-4434-a758-fad1fee948d8}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</si>
  <si>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</si>
  <si>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</si>
  <si>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</si>
  <si>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</si>
  <si>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</si>
  <si>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</si>
  <si>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</si>
  <si>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</si>
  <si>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201904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</si>
  <si>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</si>
  <si>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</si>
  <si>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VN Drahany - oprava</t>
  </si>
  <si>
    <t>KSO:</t>
  </si>
  <si>
    <t>CC-CZ:</t>
  </si>
  <si>
    <t>Místo:</t>
  </si>
  <si>
    <t xml:space="preserve"> </t>
  </si>
  <si>
    <t>Datum:</t>
  </si>
  <si>
    <t>30. 5. 2019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</si>
  <si>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</si>
  <si>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</si>
  <si>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</si>
  <si>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</si>
  <si>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</si>
  <si>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</si>
  <si>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</si>
  <si>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</si>
  <si>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</si>
  <si>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</si>
  <si>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</si>
  <si>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</si>
  <si>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</si>
  <si>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</si>
  <si>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</si>
  <si>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</si>
  <si>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</si>
  <si>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</si>
  <si>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</si>
  <si>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</si>
  <si>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</si>
  <si>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</si>
  <si>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</si>
  <si>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</si>
  <si>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</si>
  <si>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</si>
  <si>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</si>
  <si>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</si>
  <si>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</si>
  <si>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</si>
  <si>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</si>
  <si>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</si>
  <si>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</si>
  <si>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</si>
  <si>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</si>
  <si>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</si>
  <si>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</si>
  <si>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</si>
  <si>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</si>
  <si>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</si>
  <si>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</si>
  <si>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</si>
  <si>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</si>
  <si>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</si>
  <si>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</si>
  <si>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</si>
  <si>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</si>
  <si>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</si>
  <si>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</si>
  <si>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Vedlejší rozpočtové náklady</t>
  </si>
  <si>
    <t>STA</t>
  </si>
  <si>
    <t>1</t>
  </si>
  <si>
    <t>{fc53a914-3112-4a81-98c2-74c8e385c34c}</t>
  </si>
  <si>
    <t>2</t>
  </si>
  <si>
    <t>SO-01b</t>
  </si>
  <si>
    <t>Bezpečnostní přeliv</t>
  </si>
  <si>
    <t>{262220c0-a808-4dad-ad7b-0889c292723e}</t>
  </si>
  <si>
    <t>KRYCÍ LIST SOUPISU PRACÍ</t>
  </si>
  <si>
    <t>Objekt:</t>
  </si>
  <si>
    <t>SO-00 -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</si>
  <si>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</si>
  <si>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</si>
  <si>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</si>
  <si>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</si>
  <si>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</si>
  <si>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</si>
  <si>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</si>
  <si>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</si>
  <si>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</si>
  <si>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</si>
  <si>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</si>
  <si>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</si>
  <si>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</si>
  <si>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</si>
  <si>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</si>
  <si>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</si>
  <si>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</si>
  <si>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</si>
  <si>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</si>
  <si>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</si>
  <si>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</si>
  <si>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</si>
  <si>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</si>
  <si>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</si>
  <si>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</si>
  <si>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</si>
  <si>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</si>
  <si>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</si>
  <si>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</si>
  <si>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</si>
  <si>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</si>
  <si>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</si>
  <si>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</si>
  <si>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CS ÚRS 2019 01</t>
  </si>
  <si>
    <t>4</t>
  </si>
  <si>
    <t>629350365</t>
  </si>
  <si>
    <t>VV</t>
  </si>
  <si>
    <t>8*30</t>
  </si>
  <si>
    <t>115101301</t>
  </si>
  <si>
    <t>Pohotovost záložní čerpací soupravy pro dopravní výšku do 10 m s uvažovaným průměrným přítokem do 500 l/min</t>
  </si>
  <si>
    <t>den</t>
  </si>
  <si>
    <t>515381758</t>
  </si>
  <si>
    <t>3*30</t>
  </si>
  <si>
    <t>9</t>
  </si>
  <si>
    <t>Ostatní konstrukce a práce, bourání</t>
  </si>
  <si>
    <t>3</t>
  </si>
  <si>
    <t>938908411.r</t>
  </si>
  <si>
    <t>Čištění vozovek splachováním vodou povrchu podkladu nebo krytu živičného, betonového nebo dlážděného</t>
  </si>
  <si>
    <t>souboru</t>
  </si>
  <si>
    <t>-1110958771</t>
  </si>
  <si>
    <t>počítáno pro 3 omytí a šířku jízdního pásu 3m na délku 500 m</t>
  </si>
  <si>
    <t>VRN</t>
  </si>
  <si>
    <t>5</t>
  </si>
  <si>
    <t>VRN1</t>
  </si>
  <si>
    <t>Průzkumné, geodetické a projektové práce</t>
  </si>
  <si>
    <t>013002000</t>
  </si>
  <si>
    <t>Projektové práce</t>
  </si>
  <si>
    <t>soubor</t>
  </si>
  <si>
    <t>1024</t>
  </si>
  <si>
    <t>1274197125</t>
  </si>
  <si>
    <t>Zpracování a předání projektové dokumentace skutečného provedení stavby včetně fotodokumentace a zaměření skutečného provedení stavby,</t>
  </si>
  <si>
    <t>včetně zaměření konstrukcí v průběhu stavby před zásypem zeminou, (2 paré+1CD) v rozsahu odpovídajícím příslušným právním předpisům</t>
  </si>
  <si>
    <t>VRN3</t>
  </si>
  <si>
    <t>Zařízení staveniště</t>
  </si>
  <si>
    <t>030001000</t>
  </si>
  <si>
    <t>1722990323</t>
  </si>
  <si>
    <t>dovoz a odvoz všech potřebných zařízení a vybavení</t>
  </si>
  <si>
    <t>VRN4</t>
  </si>
  <si>
    <t>Inženýrská činnost</t>
  </si>
  <si>
    <t>6</t>
  </si>
  <si>
    <t>043002000</t>
  </si>
  <si>
    <t>Zkoušky a ostatní měření</t>
  </si>
  <si>
    <t>558987650</t>
  </si>
  <si>
    <t>Hutnící zkoušky dle Proctor Standard s vypracováním a předáním protokolu investorovi stavby.</t>
  </si>
  <si>
    <t>Na stavbě budou provedeny 3 hutnící zkoušky zásypu hráze a to ve výšce cca horní hrany základového pasu, 1/2 výšky protiprůsakového žebra a ve výšce k</t>
  </si>
  <si>
    <t>koruny hráze. Shodně budou provedeny 3 zkoušky pro zásyp čelní stěny v místě zavázání do levého břehu.</t>
  </si>
  <si>
    <t>výkop4</t>
  </si>
  <si>
    <t>m3</t>
  </si>
  <si>
    <t>430,767</t>
  </si>
  <si>
    <t>výkop5</t>
  </si>
  <si>
    <t>49,678</t>
  </si>
  <si>
    <t>dolamování6</t>
  </si>
  <si>
    <t>8,28</t>
  </si>
  <si>
    <t>výkop6</t>
  </si>
  <si>
    <t>24,839</t>
  </si>
  <si>
    <t>násyp</t>
  </si>
  <si>
    <t>484,583</t>
  </si>
  <si>
    <t>ornice</t>
  </si>
  <si>
    <t>7,157</t>
  </si>
  <si>
    <t>dlažba</t>
  </si>
  <si>
    <t>m2</t>
  </si>
  <si>
    <t>59,224</t>
  </si>
  <si>
    <t>SO-01b - Bezpečnostní přeliv</t>
  </si>
  <si>
    <t>spárování</t>
  </si>
  <si>
    <t>114,5</t>
  </si>
  <si>
    <t>bourání_beton</t>
  </si>
  <si>
    <t>10,186</t>
  </si>
  <si>
    <t>bednění</t>
  </si>
  <si>
    <t>87,598</t>
  </si>
  <si>
    <t>dilatace_těsnění</t>
  </si>
  <si>
    <t>m</t>
  </si>
  <si>
    <t>12,5</t>
  </si>
  <si>
    <t>rovnanina</t>
  </si>
  <si>
    <t>19,28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</si>
  <si>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</si>
  <si>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</si>
  <si>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</si>
  <si>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</si>
  <si>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</si>
  <si>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</si>
  <si>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</si>
  <si>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</si>
  <si>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715 - Izolace proti chemickým vlivům</t>
  </si>
  <si>
    <t xml:space="preserve">    782 - Dokončovací práce - obklady z kamene</t>
  </si>
  <si>
    <t xml:space="preserve">    783 - Dokončovací práce - nátěry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</si>
  <si>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</si>
  <si>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</si>
  <si>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-856558056</t>
  </si>
  <si>
    <t>114203101</t>
  </si>
  <si>
    <t>Rozebrání dlažeb nebo záhozů s naložením na dopravní prostředek dlažeb z lomového kamene nebo betonových tvárnic na sucho nebo se spárami vyplněnými pískem nebo drnem</t>
  </si>
  <si>
    <t>-1037552313</t>
  </si>
  <si>
    <t>viz příloha D.10</t>
  </si>
  <si>
    <t>"kamenná rovnanina u bezpečnostního přelivu" 19,28</t>
  </si>
  <si>
    <t>114203103</t>
  </si>
  <si>
    <t>Rozebrání dlažeb nebo záhozů s naložením na dopravní prostředek dlažeb z lomového kamene nebo betonových tvárnic do cementové malty se spárami zalitými cementovou maltou</t>
  </si>
  <si>
    <t>402885281</t>
  </si>
  <si>
    <t>"kamenná dlažba tl. 0,3m" dlažba*0,3</t>
  </si>
  <si>
    <t>114203201</t>
  </si>
  <si>
    <t>Očištění lomového kamene nebo betonových tvárnic získaných při rozebrání dlažeb, záhozů, rovnanin a soustřeďovacích staveb od hlíny nebo písku</t>
  </si>
  <si>
    <t>-1951077423</t>
  </si>
  <si>
    <t>očištění vhodné frakce kamene pro zpětné použití na stavbě - 70% rozebraného opevnění z kamenné rovnaniny</t>
  </si>
  <si>
    <t>rovnanina*0,7</t>
  </si>
  <si>
    <t>114203202</t>
  </si>
  <si>
    <t>Očištění lomového kamene nebo betonových tvárnic získaných při rozebrání dlažeb, záhozů, rovnanin a soustřeďovacích staveb od malty</t>
  </si>
  <si>
    <t>-1985687461</t>
  </si>
  <si>
    <t>včetně vytřídění 80% zpětně použitelných kamenů</t>
  </si>
  <si>
    <t>dlažba*0,8*0,3</t>
  </si>
  <si>
    <t>114203301</t>
  </si>
  <si>
    <t>Třídění lomového kamene nebo betonových tvárnic získaných při rozebrání dlažeb, záhozů, rovnanin a soustřeďovacích staveb podle druhu, velikosti nebo tvaru</t>
  </si>
  <si>
    <t>649492135</t>
  </si>
  <si>
    <t xml:space="preserve">vytřídění  části stávající kamenné rovnaniny vhodné pro zpětné použití na stavbě </t>
  </si>
  <si>
    <t>rovnanina+dlažba*0,3</t>
  </si>
  <si>
    <t>7</t>
  </si>
  <si>
    <t>120951121</t>
  </si>
  <si>
    <t>Bourání konstrukcí v odkopávkách a prokopávkách s přemístěním suti na hromady na vzdálenost do 20 m nebo s naložením na dopravní prostředek strojně z betonu prostého neprokládaného</t>
  </si>
  <si>
    <t>1107096111</t>
  </si>
  <si>
    <t>viz příloha D.1, D.6, D.7</t>
  </si>
  <si>
    <t>"vybourání ztraceného bednění základů přelivu" 0,15*2,1*(3,5+2+3,79+10,44+6,75+3)</t>
  </si>
  <si>
    <t>"vybourání základu vodočetné latě" 0,9</t>
  </si>
  <si>
    <t>Součet</t>
  </si>
  <si>
    <t>8</t>
  </si>
  <si>
    <t>121103112</t>
  </si>
  <si>
    <t xml:space="preserve">Skrývka zemin schopných zúrodnění  ve sklonu přes 1:5 do 1:2</t>
  </si>
  <si>
    <t>1233102329</t>
  </si>
  <si>
    <t>viz příloha D.10 - součástí položky je přehození ornice na stranu do vzdálenosti 3 m</t>
  </si>
  <si>
    <t>71,565*0,1</t>
  </si>
  <si>
    <t>122301102</t>
  </si>
  <si>
    <t xml:space="preserve">Odkopávky a prokopávky nezapažené  s přehozením výkopku na vzdálenost do 3 m nebo s naložením na dopravní prostředek v hornině tř. 4 přes 100 do 1 000 m3</t>
  </si>
  <si>
    <t>-1363983391</t>
  </si>
  <si>
    <t xml:space="preserve">Výkop bude prováděn v původních vrstvách zásypové zemin. V místě prodloužení zavazovacího křídla čelní stěny v levém břehu je nutné odečíst objem </t>
  </si>
  <si>
    <t>odkopávek ve vyšší třídě těžitelnosti (rostlá navětralá skála)</t>
  </si>
  <si>
    <t>513,564-výkop5-výkop6-dolamování6</t>
  </si>
  <si>
    <t>10</t>
  </si>
  <si>
    <t>122301109</t>
  </si>
  <si>
    <t xml:space="preserve">Odkopávky a prokopávky nezapažené  s přehozením výkopku na vzdálenost do 3 m nebo s naložením na dopravní prostředek v hornině tř. 4 Příplatek k cenám za lepivost horniny tř. 4</t>
  </si>
  <si>
    <t>-1346845034</t>
  </si>
  <si>
    <t>11</t>
  </si>
  <si>
    <t>122401101</t>
  </si>
  <si>
    <t xml:space="preserve">Odkopávky a prokopávky nezapažené  s přehozením výkopku na vzdálenost do 3 m nebo s naložením na dopravní prostředek v hornině tř. 5 do 100 m3</t>
  </si>
  <si>
    <t>460497161</t>
  </si>
  <si>
    <t>"v hornině tř. 5 uvažováno 30% z nového výkopu zavázání stěny do levého břehu" 165,592*0,3</t>
  </si>
  <si>
    <t>12</t>
  </si>
  <si>
    <t>122501101</t>
  </si>
  <si>
    <t xml:space="preserve">Odkopávky a prokopávky nezapažené  s přehozením výkopku na vzdálenost do 3 m nebo s naložením na dopravní prostředek v hornině tř. 6 do 100 m3</t>
  </si>
  <si>
    <t>-135196979</t>
  </si>
  <si>
    <t>"v hornině tř. 6 uvažováno 15%" 165,592*0,15</t>
  </si>
  <si>
    <t>13</t>
  </si>
  <si>
    <t>128501101</t>
  </si>
  <si>
    <t xml:space="preserve">Dolamování na dně odkopávek a prokopávek  v horninách tř. 5 až 7 ve vrstvě tloušťky do 1 000 mm, bez naložení v hornině tř. 6</t>
  </si>
  <si>
    <t>1021059102</t>
  </si>
  <si>
    <t>"v hornině tř. 6 uvažováno 5%" 165,592*0,05</t>
  </si>
  <si>
    <t>14</t>
  </si>
  <si>
    <t>162201152</t>
  </si>
  <si>
    <t xml:space="preserve">Vodorovné přemístění výkopku nebo sypaniny po suchu  na obvyklém dopravním prostředku, bez naložení výkopku, avšak se složením bez rozhrnutí z horniny tř. 5 až 7 na vzdálenost přes 20 do 50 m</t>
  </si>
  <si>
    <t>2137843053</t>
  </si>
  <si>
    <t>"přesun rozebrané kamenné rovnaniny a dlažby do místa mezideponie k očištění" rovnanina+dlažba</t>
  </si>
  <si>
    <t>"70% vhodné části rozebrané kamenné rovnaniny a 80% vhodné kamenné dlažby pro zpětné použití na stavbě" rovnanina*0,7+dlažba*0,8*0,3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</si>
  <si>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</si>
  <si>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</si>
  <si>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-2099175839</t>
  </si>
  <si>
    <t>odvoz vytěžené zeminy k uložení na skládku</t>
  </si>
  <si>
    <t>dovoz zeminy ze zemníku na stavbu</t>
  </si>
  <si>
    <t>16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</si>
  <si>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</si>
  <si>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</si>
  <si>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-821181010</t>
  </si>
  <si>
    <t>za další 1 km</t>
  </si>
  <si>
    <t>výkop4+násyp</t>
  </si>
  <si>
    <t>17</t>
  </si>
  <si>
    <t>162701155</t>
  </si>
  <si>
    <t xml:space="preserve">Vodorovné přemístění výkopku nebo sypaniny po suchu  na obvyklém dopravním prostředku, bez naložení výkopku, avšak se složením bez rozhrnutí z horniny tř. 5 až 7 na vzdálenost přes 9 000 do 10 000 m</t>
  </si>
  <si>
    <t>1027379207</t>
  </si>
  <si>
    <t>odvoz vytěžené horniny a nevhodné části vybouraných dlažeb (20%) a rovnanin (30%) na skládku</t>
  </si>
  <si>
    <t>výkop5+výkop6+dolamování6+dlažba*0,2*0,3+rovnanina*0,3</t>
  </si>
  <si>
    <t>18</t>
  </si>
  <si>
    <t>162701159</t>
  </si>
  <si>
    <t xml:space="preserve">Vodorovné přemístění výkopku nebo sypaniny po suchu  na obvyklém dopravním prostředku, bez naložení výkopku, avšak se složením bez rozhrnutí z horniny tř. 5 až 7 na vzdálenost Příplatek k ceně za každých dalších i započatých 1 000 m</t>
  </si>
  <si>
    <t>1449034934</t>
  </si>
  <si>
    <t>19</t>
  </si>
  <si>
    <t>167101151</t>
  </si>
  <si>
    <t xml:space="preserve">Nakládání, skládání a překládání neulehlého výkopku nebo sypaniny  nakládání, množství do 100 m3, z hornin tř. 5 až 7</t>
  </si>
  <si>
    <t>-784438965</t>
  </si>
  <si>
    <t>"naložení rozebrané kamenné rovnaniny a dlažby z mezideponie pro zpětné využití na stavbě anebo odvoz na skládku" rovnanina+dlažba*0,3</t>
  </si>
  <si>
    <t>20</t>
  </si>
  <si>
    <t>171101101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</si>
  <si>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</si>
  <si>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1795025432</t>
  </si>
  <si>
    <t>viz příloha D.10 - zásyp výkopů dovezenou zeminou</t>
  </si>
  <si>
    <t>171201201</t>
  </si>
  <si>
    <t xml:space="preserve">Uložení sypaniny  na skládky</t>
  </si>
  <si>
    <t>-1299912322</t>
  </si>
  <si>
    <t>výkop4+výkop5+výkop6+dolamování6+dlažba*0,2*0,3+rovnanina*0,3</t>
  </si>
  <si>
    <t>22</t>
  </si>
  <si>
    <t>171201211</t>
  </si>
  <si>
    <t>Poplatek za uložení stavebního odpadu na skládce (skládkovné) zeminy a kameniva zatříděného do Katalogu odpadů pod kódem 170 504</t>
  </si>
  <si>
    <t>t</t>
  </si>
  <si>
    <t>-1116136756</t>
  </si>
  <si>
    <t>522,901*1,7 'Přepočtené koeficientem množství</t>
  </si>
  <si>
    <t>23</t>
  </si>
  <si>
    <t>171201211.r</t>
  </si>
  <si>
    <t>Poplatek za odebrání zeminy ze zemníku, včetně naložení na dopravní prostředek</t>
  </si>
  <si>
    <t>-2062864731</t>
  </si>
  <si>
    <t>484,583*1,7 'Přepočtené koeficientem množství</t>
  </si>
  <si>
    <t>24</t>
  </si>
  <si>
    <t>181006121</t>
  </si>
  <si>
    <t xml:space="preserve">Rozprostření zemin schopných zúrodnění  ve sklonu přes 1:5, tloušťka vrstvy do 0,10 m</t>
  </si>
  <si>
    <t>-1358792780</t>
  </si>
  <si>
    <t>ornice/0,1</t>
  </si>
  <si>
    <t>25</t>
  </si>
  <si>
    <t>181411122</t>
  </si>
  <si>
    <t>Založení trávníku na půdě předem připravené plochy do 1000 m2 výsevem včetně utažení lučního na svahu přes 1:5 do 1:2</t>
  </si>
  <si>
    <t>1427520195</t>
  </si>
  <si>
    <t>26</t>
  </si>
  <si>
    <t>M</t>
  </si>
  <si>
    <t>00572470</t>
  </si>
  <si>
    <t>osivo směs travní univerzál</t>
  </si>
  <si>
    <t>kg</t>
  </si>
  <si>
    <t>-1843636437</t>
  </si>
  <si>
    <t>71,57*0,015 'Přepočtené koeficientem množství</t>
  </si>
  <si>
    <t>27</t>
  </si>
  <si>
    <t>181951101</t>
  </si>
  <si>
    <t xml:space="preserve">Úprava pláně vyrovnáním výškových rozdílů  v hornině tř. 1 až 4 bez zhutnění</t>
  </si>
  <si>
    <t>-1428023529</t>
  </si>
  <si>
    <t>Zakládání</t>
  </si>
  <si>
    <t>28</t>
  </si>
  <si>
    <t>211971121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</si>
  <si>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</si>
  <si>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1702331463</t>
  </si>
  <si>
    <t>17,504</t>
  </si>
  <si>
    <t>29</t>
  </si>
  <si>
    <t>69311060</t>
  </si>
  <si>
    <t>geotextilie netkaná separační, ochranná, filtrační, drenážní PP 200g/m2</t>
  </si>
  <si>
    <t>928952445</t>
  </si>
  <si>
    <t>30</t>
  </si>
  <si>
    <t>213211111</t>
  </si>
  <si>
    <t xml:space="preserve">Spojovací vrstva na základové spáře  z cementového mléka</t>
  </si>
  <si>
    <t>-624067937</t>
  </si>
  <si>
    <t>viz příloha D.1, D.6, D.7 - zatěsnění spar a trhlin obnažené horniny ve výkopech</t>
  </si>
  <si>
    <t>"prodložení zavazovacího křídla čelní stěny přelivu" (2,1+2*0,6+2*3)*3,5+3*(2,1+2*0,3)</t>
  </si>
  <si>
    <t>"šikmá deska spadiště na levém břehu" 1,5*7,6</t>
  </si>
  <si>
    <t>"překop hráze u protiprůsakového křídla" (0,3+0,8+2)*5</t>
  </si>
  <si>
    <t>31</t>
  </si>
  <si>
    <t>243311112.r</t>
  </si>
  <si>
    <t>Výplň mezirkuží prostupů stěnami z betonu se zvýšenými nároky na prostředí tř. C 30/37</t>
  </si>
  <si>
    <t>461957814</t>
  </si>
  <si>
    <t>viz příloha D.1, D.6, D.7, D.10 - vyplnění mezikruží prostupu drenážního potrubí přes stávající stěny</t>
  </si>
  <si>
    <t>3,14*(0,25*0,25-0,15*0,15)*2</t>
  </si>
  <si>
    <t>Svislé a kompletní konstrukce</t>
  </si>
  <si>
    <t>32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</si>
  <si>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</si>
  <si>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</si>
  <si>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247554006</t>
  </si>
  <si>
    <t>viz příloha D.1, D.6, D.7 - podkladní vrstva řídkého betonu pod základem prodlužované čelní stěny v levém břehu</t>
  </si>
  <si>
    <t>2,1*2,21*0,1</t>
  </si>
  <si>
    <t>33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</si>
  <si>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</si>
  <si>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</si>
  <si>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-32350849</t>
  </si>
  <si>
    <t>37,303</t>
  </si>
  <si>
    <t>34</t>
  </si>
  <si>
    <t>321351010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</si>
  <si>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</si>
  <si>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1848234606</t>
  </si>
  <si>
    <t>35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</si>
  <si>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</si>
  <si>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</si>
  <si>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1789248827</t>
  </si>
  <si>
    <t>36</t>
  </si>
  <si>
    <t>321366111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</si>
  <si>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</si>
  <si>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-1010274346</t>
  </si>
  <si>
    <t>703,3/1000</t>
  </si>
  <si>
    <t>37</t>
  </si>
  <si>
    <t>321368211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</si>
  <si>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</si>
  <si>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333724941</t>
  </si>
  <si>
    <t>"síť 8/150/150" 356,4/1000</t>
  </si>
  <si>
    <t>"síť 10/100/100" 1185,6/1000</t>
  </si>
  <si>
    <t>Vodorovné konstrukce</t>
  </si>
  <si>
    <t>38</t>
  </si>
  <si>
    <t>451311521</t>
  </si>
  <si>
    <t>Podklad z prostého betonu pod dlažbu pro prostředí s mrazovými cykly tř. C 25/30, ve vrstvě tl. přes 100 do 150 mm</t>
  </si>
  <si>
    <t>-2076013822</t>
  </si>
  <si>
    <t>"zesílení podkladní vrstvy betonu v patě svahu" 8,205</t>
  </si>
  <si>
    <t>39</t>
  </si>
  <si>
    <t>174101101</t>
  </si>
  <si>
    <t xml:space="preserve">Zásyp sypaninou z jakékoliv horniny  s uložením výkopku ve vrstvách se zhutněním jam, šachet, rýh nebo kolem objektů v těchto vykopávkách</t>
  </si>
  <si>
    <t>-1434995854</t>
  </si>
  <si>
    <t>viz příloha D.10 - obsyp drénu</t>
  </si>
  <si>
    <t>3,291</t>
  </si>
  <si>
    <t>40</t>
  </si>
  <si>
    <t>451541111</t>
  </si>
  <si>
    <t>Lože pod potrubí, stoky a drobné objekty v otevřeném výkopu ze štěrkodrtě 0-63 mm</t>
  </si>
  <si>
    <t>-1189093991</t>
  </si>
  <si>
    <t>1,117</t>
  </si>
  <si>
    <t>41</t>
  </si>
  <si>
    <t>58344155.r</t>
  </si>
  <si>
    <t>štěrkodrť frakce 8/22</t>
  </si>
  <si>
    <t>656207680</t>
  </si>
  <si>
    <t>1,117+3,291</t>
  </si>
  <si>
    <t>4,408*1,7 'Přepočtené koeficientem množství</t>
  </si>
  <si>
    <t>42</t>
  </si>
  <si>
    <t>457571111</t>
  </si>
  <si>
    <t xml:space="preserve">Filtrační vrstvy jakékoliv tloušťky a sklonu  ze štěrkopísků bez zhutnění, frakce od 0-8 do 0-32 mm</t>
  </si>
  <si>
    <t>904052205</t>
  </si>
  <si>
    <t>"filtrační vrstva ŠP 0-32mm v tl. vrstvy 0,2m pod kamennou rovnaninu, včetně dodávky materiálu" 9,64</t>
  </si>
  <si>
    <t>43</t>
  </si>
  <si>
    <t>463212121</t>
  </si>
  <si>
    <t xml:space="preserve">Rovnanina z lomového kamene upraveného, tříděného  jakékoliv tloušťky rovnaniny s vyplněním spár a dutin těženým kamenivem</t>
  </si>
  <si>
    <t>-515509503</t>
  </si>
  <si>
    <t>viz příloha D.10 - položka je určena pro doplnění nové kamenné rovnaniny hmotnosti 40-80 kg, včetně jejího nákupu a dovozu na stavbu</t>
  </si>
  <si>
    <t>rovnanina*0,3</t>
  </si>
  <si>
    <t>44</t>
  </si>
  <si>
    <t>463212121.r1</t>
  </si>
  <si>
    <t xml:space="preserve">Rovnanina z lomového kamene upraveného, tříděného  jakékoliv tloušťky rovnaniny s vyplněním spár a dutin těženým kamenivem  - bez dodávky materiálu</t>
  </si>
  <si>
    <t>-1125749301</t>
  </si>
  <si>
    <t>viz příloha D.10 - položka je určena pro opevnění z kamenné rovnaniny hmotnosti 40-80 kg, s využitím 70% stávajícího rozebrané rovnaniny</t>
  </si>
  <si>
    <t>z návodního líce hráze a prostoru kolem bezpečnostního přelivu.</t>
  </si>
  <si>
    <t>45</t>
  </si>
  <si>
    <t>465513327</t>
  </si>
  <si>
    <t xml:space="preserve">Dlažba z lomového kamene lomařsky upraveného  na cementovou maltu, s vyspárováním cementovou maltou, tl. kamene 300 mm</t>
  </si>
  <si>
    <t>155278071</t>
  </si>
  <si>
    <t>uvažováno 20% plochy doplněné novým kamenem</t>
  </si>
  <si>
    <t>dlažba*0,2</t>
  </si>
  <si>
    <t>46</t>
  </si>
  <si>
    <t>465513327.r</t>
  </si>
  <si>
    <t>-1011524948</t>
  </si>
  <si>
    <t>uvažováno 80% plochy s použitím vybouraného kamene ze stávající dlažby</t>
  </si>
  <si>
    <t>dlažba*0,8</t>
  </si>
  <si>
    <t>Trubní vedení</t>
  </si>
  <si>
    <t>47</t>
  </si>
  <si>
    <t>871313121</t>
  </si>
  <si>
    <t>Montáž kanalizačního potrubí z plastů z tvrdého PVC těsněných gumovým kroužkem v otevřeném výkopu ve sklonu do 20 % DN 160</t>
  </si>
  <si>
    <t>1898454488</t>
  </si>
  <si>
    <t>7,5+16+3</t>
  </si>
  <si>
    <t>48</t>
  </si>
  <si>
    <t>28613213.r</t>
  </si>
  <si>
    <t>trubka drenážní perforovaná 220° PE-HD se spojkou DN 160 SN4</t>
  </si>
  <si>
    <t>-1295780293</t>
  </si>
  <si>
    <t>7,5</t>
  </si>
  <si>
    <t>49</t>
  </si>
  <si>
    <t>28611225.r</t>
  </si>
  <si>
    <t>trubka PVC drenážní flexibilní D 160mm bez perforace</t>
  </si>
  <si>
    <t>653582962</t>
  </si>
  <si>
    <t>50</t>
  </si>
  <si>
    <t>R002</t>
  </si>
  <si>
    <t>Návlek z geotextilního rukávce 200 g/m2 pro drenážní potrubí DN160</t>
  </si>
  <si>
    <t>-1186343890</t>
  </si>
  <si>
    <t>51</t>
  </si>
  <si>
    <t>28611134</t>
  </si>
  <si>
    <t>trubka kanalizační PVC DN 160x5000 mm SN4</t>
  </si>
  <si>
    <t>164759669</t>
  </si>
  <si>
    <t>1+2</t>
  </si>
  <si>
    <t>52</t>
  </si>
  <si>
    <t>28613281</t>
  </si>
  <si>
    <t>záslepka příslušenství drenážního systému DN 150</t>
  </si>
  <si>
    <t>kus</t>
  </si>
  <si>
    <t>1155402979</t>
  </si>
  <si>
    <t>53</t>
  </si>
  <si>
    <t>28617235.R</t>
  </si>
  <si>
    <t>spojka přesuvná DN 150</t>
  </si>
  <si>
    <t>-228517018</t>
  </si>
  <si>
    <t>54</t>
  </si>
  <si>
    <t>R004</t>
  </si>
  <si>
    <t>dodatečné prořezání otvorů do drenážního potrubí</t>
  </si>
  <si>
    <t>1384617681</t>
  </si>
  <si>
    <t>viz příloha D.1, D.8 - řezání přesných otvorů 5x60mm v počtu 18 ks / m délky potrubí</t>
  </si>
  <si>
    <t>55</t>
  </si>
  <si>
    <t>931992121</t>
  </si>
  <si>
    <t xml:space="preserve">Výplň dilatačních spár z polystyrenu  extrudovaného, tloušťky 20 mm</t>
  </si>
  <si>
    <t>-1530489215</t>
  </si>
  <si>
    <t>3,137</t>
  </si>
  <si>
    <t>56</t>
  </si>
  <si>
    <t>953334121</t>
  </si>
  <si>
    <t>Bobtnavý pásek do pracovních spar betonových konstrukcí bentonitový, rozměru 20 x 25 mm</t>
  </si>
  <si>
    <t>-1408425807</t>
  </si>
  <si>
    <t>42,35</t>
  </si>
  <si>
    <t>57</t>
  </si>
  <si>
    <t>977151127</t>
  </si>
  <si>
    <t>Jádrové vrty diamantovými korunkami do stavebních materiálů (železobetonu, betonu, cihel, obkladů, dlažeb, kamene) průměru přes 225 do 250 mm</t>
  </si>
  <si>
    <t>973239178</t>
  </si>
  <si>
    <t xml:space="preserve"> V cenách jsou započteny i náklady na rozměření, ukotvení vrtacího stroje, vrtání, opotřebení diamantových vrtacích korunek a spotřebu vody.</t>
  </si>
  <si>
    <t>58</t>
  </si>
  <si>
    <t>985121122</t>
  </si>
  <si>
    <t>Tryskání degradovaného betonu stěn, rubu kleneb a podlah vodou pod tlakem přes 300 do 1 250 barů</t>
  </si>
  <si>
    <t>2087107862</t>
  </si>
  <si>
    <t>viz příloha D.10 - otryskání povrchů styčných spar betonových konstrukcí tlakovou vodou min. tlakem vody 800bar</t>
  </si>
  <si>
    <t>80,616</t>
  </si>
  <si>
    <t>59</t>
  </si>
  <si>
    <t>985131311</t>
  </si>
  <si>
    <t>Očištění ploch stěn, rubu kleneb a podlah ruční dočištění ocelovými kartáči</t>
  </si>
  <si>
    <t>320438919</t>
  </si>
  <si>
    <t>viz příloha D.10 - ruční očištění povrchů styčných spar betonových konstrukcí od nečistot, malty a zbytků betonu po vybouraných konstrukcích</t>
  </si>
  <si>
    <t>60</t>
  </si>
  <si>
    <t>985142211</t>
  </si>
  <si>
    <t>Vysekání spojovací hmoty ze spár zdiva včetně vyčištění hloubky spáry přes 40 mm délky spáry na 1 m2 upravované plochy do 6 m</t>
  </si>
  <si>
    <t>2098400446</t>
  </si>
  <si>
    <t>61</t>
  </si>
  <si>
    <t>985211111</t>
  </si>
  <si>
    <t>Vyklínování uvolněných kamenů zdiva úlomky kamene, popřípadě cihel délky spáry na 1 m2 upravované plochy do 6 m</t>
  </si>
  <si>
    <t>-2067870561</t>
  </si>
  <si>
    <t>pro 10% z celkové plochy</t>
  </si>
  <si>
    <t>spárování*0,1</t>
  </si>
  <si>
    <t>62</t>
  </si>
  <si>
    <t>985232111</t>
  </si>
  <si>
    <t>Hloubkové spárování zdiva hloubky přes 40 do 80 mm aktivovanou maltou délky spáry na 1 m2 upravované plochy do 6 m</t>
  </si>
  <si>
    <t>-1288367018</t>
  </si>
  <si>
    <t>63</t>
  </si>
  <si>
    <t>985233111</t>
  </si>
  <si>
    <t>Úprava spár po spárování zdiva kamenného nebo cihelného délky spáry na 1 m2 upravované plochy do 6 m uhlazením</t>
  </si>
  <si>
    <t>1244608533</t>
  </si>
  <si>
    <t>64</t>
  </si>
  <si>
    <t>985323211</t>
  </si>
  <si>
    <t>Spojovací můstek reprofilovaného betonu na epoxidové bázi, tloušťky 1 mm</t>
  </si>
  <si>
    <t>-447414963</t>
  </si>
  <si>
    <t>viz příloha D.10 - ošetření povrchů styčných spar betonových konstrukcí spojovacím můstkem, bezprostředně před betonáží</t>
  </si>
  <si>
    <t>65</t>
  </si>
  <si>
    <t>985331213</t>
  </si>
  <si>
    <t>Dodatečné vlepování betonářské výztuže včetně vyvrtání a vyčištění otvoru chemickou maltou průměr výztuže 12 mm</t>
  </si>
  <si>
    <t>1390075723</t>
  </si>
  <si>
    <t>viz příloha D.1, D.6, D.7, D.8, D.9</t>
  </si>
  <si>
    <t>"kotvy základu Z1-Z7" 7*0,15*62</t>
  </si>
  <si>
    <t>"kotvy základu Z8-Z14" 7*0,15*22</t>
  </si>
  <si>
    <t>"kotvy základu Z15-Z21" 7*0,15*10</t>
  </si>
  <si>
    <t xml:space="preserve">"kotevní železa délky 0,6m" 128*0,3 </t>
  </si>
  <si>
    <t>66</t>
  </si>
  <si>
    <t>985422223.r</t>
  </si>
  <si>
    <t>Injektáž dilatační spáry v betonových nebo železobetonových konstrukcích nízkotlaká do 0,6 MP s injektážními jehlami vloženými do vrtů včetně jejich vyvrtání polyuretanovou injektážní hmotou tloušťka konstrukce přes 400 do 600 mm</t>
  </si>
  <si>
    <t>kpl</t>
  </si>
  <si>
    <t>-323890814</t>
  </si>
  <si>
    <t>viz příloha D.1, D.8 - položka je určena pro zainjektování dilatační spáry na výšku stěny 1m včetně proinjektování přelivné hrany, v počtu 13 ks vrtů</t>
  </si>
  <si>
    <t>hloubky 0,28m dvousložkovou pružnou polyuretanovou injektážní pryskyřicí s nízkou viskozitou</t>
  </si>
  <si>
    <t>1. Šířka spáry je určena šířkou trhliny na povrchu konstrukce.</t>
  </si>
  <si>
    <t>2. Množství měrných jednotek se určuje v m délky spáry.</t>
  </si>
  <si>
    <t>3. V cenách jsou započteny i náklady na vyčištění povrchu spáry</t>
  </si>
  <si>
    <t>5. V cenách jsou započteny i náklady na:</t>
  </si>
  <si>
    <t>a) vyvrtání otvorů pro injektážní jehly včetně vyčištění vrtu</t>
  </si>
  <si>
    <t>b) dodávku a přípravu veškerého materiálu a strojů pro provedení injektáže</t>
  </si>
  <si>
    <t>b) zapravení otvorů po injektážních jehlách rychletuhnoucí vysokopevnostní maltou se zvýšenou odolností proti vnějším vlivům</t>
  </si>
  <si>
    <t>67</t>
  </si>
  <si>
    <t>uvedení koruny hráze před dokončením stavby do původního stavu</t>
  </si>
  <si>
    <t>644696713</t>
  </si>
  <si>
    <t xml:space="preserve">položka je určena pro urovnání koruny hráze na předepsanou úroveň v šířce 3 m v dotčených a poškozených plochách vlivem provádění stavby, včetně </t>
  </si>
  <si>
    <t xml:space="preserve">očištění povrchu na úroveň kompaktního tělesa hráze, dosypání zeminou se zhutněním a urovnáním povrchu koruny hráze, včetně ohumusování a osetí </t>
  </si>
  <si>
    <t>68</t>
  </si>
  <si>
    <t>R003</t>
  </si>
  <si>
    <t>demontáž a zpětné osazení vodočetné latě na betonový základ</t>
  </si>
  <si>
    <t>895648061</t>
  </si>
  <si>
    <t>viz příloha D.1, D.6</t>
  </si>
  <si>
    <t>součástí položky je dočasné uskladnění latě po dobu stavby a spojovací materiál (šrouby, hmoždinky)</t>
  </si>
  <si>
    <t>997</t>
  </si>
  <si>
    <t>Přesun sutě</t>
  </si>
  <si>
    <t>69</t>
  </si>
  <si>
    <t>997002511</t>
  </si>
  <si>
    <t xml:space="preserve">Vodorovné přemístění suti a vybouraných hmot  bez naložení, se složením a hrubým urovnáním na vzdálenost do 1 km</t>
  </si>
  <si>
    <t>16932754</t>
  </si>
  <si>
    <t>(dlažba*0,15+bourání_beton)*2,2</t>
  </si>
  <si>
    <t>70</t>
  </si>
  <si>
    <t>997002519</t>
  </si>
  <si>
    <t xml:space="preserve">Vodorovné přemístění suti a vybouraných hmot  bez naložení, se složením a hrubým urovnáním Příplatek k ceně za každý další i započatý 1 km přes 1 km</t>
  </si>
  <si>
    <t>1559715695</t>
  </si>
  <si>
    <t>za dalších 10 km</t>
  </si>
  <si>
    <t>41,953*10 'Přepočtené koeficientem množství</t>
  </si>
  <si>
    <t>71</t>
  </si>
  <si>
    <t>997321211</t>
  </si>
  <si>
    <t xml:space="preserve">Svislá doprava suti a vybouraných hmot  s naložením do dopravního zařízení a s vyprázdněním dopravního zařízení na hromadu nebo do dopravního prostředku na výšku do 4 m</t>
  </si>
  <si>
    <t>-1262060734</t>
  </si>
  <si>
    <t>"beton" (dlažba*0,15+bourání_beton)*2,2</t>
  </si>
  <si>
    <t>"dlažba" dlažba*0,3*1,7</t>
  </si>
  <si>
    <t>998</t>
  </si>
  <si>
    <t>Přesun hmot</t>
  </si>
  <si>
    <t>72</t>
  </si>
  <si>
    <t>998321011</t>
  </si>
  <si>
    <t xml:space="preserve">Přesun hmot pro objekty hráze přehradní zemní a kamenité  dopravní vzdálenost do 500 m</t>
  </si>
  <si>
    <t>-184072590</t>
  </si>
  <si>
    <t>PSV</t>
  </si>
  <si>
    <t>Práce a dodávky PSV</t>
  </si>
  <si>
    <t>711</t>
  </si>
  <si>
    <t>Izolace proti vodě, vlhkosti a plynům</t>
  </si>
  <si>
    <t>73</t>
  </si>
  <si>
    <t>711411001.r</t>
  </si>
  <si>
    <t>Ošetření povrchu betonových konstukcí jílovým mlékem</t>
  </si>
  <si>
    <t>-1565691602</t>
  </si>
  <si>
    <t>viz příloha D.10 - určeno pro penetraci povrchů betonových konsturkcí bezprostředně před zásypem zeminou</t>
  </si>
  <si>
    <t>120,1</t>
  </si>
  <si>
    <t>715</t>
  </si>
  <si>
    <t>Izolace proti chemickým vlivům</t>
  </si>
  <si>
    <t>74</t>
  </si>
  <si>
    <t>715191003.r</t>
  </si>
  <si>
    <t>Zapravení spáry trvale pružným tmelem do mokrých dilatačních spar</t>
  </si>
  <si>
    <t>1212795881</t>
  </si>
  <si>
    <t>viz příloha D.1, D.8, D.10</t>
  </si>
  <si>
    <t>8,1+4,4</t>
  </si>
  <si>
    <t>782</t>
  </si>
  <si>
    <t>Dokončovací práce - obklady z kamene</t>
  </si>
  <si>
    <t>75</t>
  </si>
  <si>
    <t>782991302</t>
  </si>
  <si>
    <t>Obklady z kamene - ostatní práce montáž profilů dilatačních</t>
  </si>
  <si>
    <t>339858430</t>
  </si>
  <si>
    <t>76</t>
  </si>
  <si>
    <t>24551523</t>
  </si>
  <si>
    <t>profil spárový výplňový D 20mm</t>
  </si>
  <si>
    <t>-325221324</t>
  </si>
  <si>
    <t>77</t>
  </si>
  <si>
    <t>R001</t>
  </si>
  <si>
    <t>Zatěsnění dilatační spáry pružným hydroizolačním pásem, termoplast. elastromer s průtažností až 600%, pevnost v tahu 6N/mm2, šířky 300mm lepeným na líc konstrukce</t>
  </si>
  <si>
    <t>514747771</t>
  </si>
  <si>
    <t xml:space="preserve">viz příloha D.1, D.8 D.10 </t>
  </si>
  <si>
    <t xml:space="preserve">V cenách jsou započteny i náklady na </t>
  </si>
  <si>
    <t>a) ruční vyčištění povrchu spáry, omytí tlakovou vodu a odsátí prachových částic</t>
  </si>
  <si>
    <t>b) nanesení 2x vrstvy vysokopevnostního lepidla na bázi dvoukomponentní epoxidové pryskyřice tl. do 2mm v šířce 400mm, modul pružnosti &gt; 2 GPa</t>
  </si>
  <si>
    <t>c) odstranění přebytečného lepidla ze středu pásu a přetěsňované spáry</t>
  </si>
  <si>
    <t>d) zapravení otvorů po injektážních jehlách rychletuhnoucí vysokopevnostní maltou se zvýšenou odolností proti vnějším vlivům</t>
  </si>
  <si>
    <t>e) vysekání drážky ve stávající spáře v šířce 2cm do hloubky 6 cm</t>
  </si>
  <si>
    <t>f) dodávku a přípravu materiálu lepidla a hydroizolačního pásu</t>
  </si>
  <si>
    <t>783</t>
  </si>
  <si>
    <t>Dokončovací práce - nátěry</t>
  </si>
  <si>
    <t>78</t>
  </si>
  <si>
    <t>783906863.r</t>
  </si>
  <si>
    <t>Odstranění povrchové vrstvy betonu v šířce do 400mm frézováním do hloubky 1 cm</t>
  </si>
  <si>
    <t>1512408171</t>
  </si>
  <si>
    <t>viz příloha D.1, D.8, D.10 - položka je určena pro přípravu povrchu pro vlepení těsnícího dilatačního pásu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</si>
</sst>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37</v>
      </c>
      <c r="E29" s="44"/>
      <c r="F29" s="30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46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201904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VN Drahany - oprava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30. 5. 2019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29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47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27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31</v>
      </c>
      <c r="AJ50" s="37"/>
      <c r="AK50" s="37"/>
      <c r="AL50" s="37"/>
      <c r="AM50" s="66" t="str">
        <f>IF(E20="","",E20)</f>
        <v xml:space="preserve"> 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48</v>
      </c>
      <c r="D52" s="80"/>
      <c r="E52" s="80"/>
      <c r="F52" s="80"/>
      <c r="G52" s="80"/>
      <c r="H52" s="81"/>
      <c r="I52" s="82" t="s">
        <v>49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50</v>
      </c>
      <c r="AH52" s="80"/>
      <c r="AI52" s="80"/>
      <c r="AJ52" s="80"/>
      <c r="AK52" s="80"/>
      <c r="AL52" s="80"/>
      <c r="AM52" s="80"/>
      <c r="AN52" s="82" t="s">
        <v>51</v>
      </c>
      <c r="AO52" s="80"/>
      <c r="AP52" s="84"/>
      <c r="AQ52" s="85" t="s">
        <v>52</v>
      </c>
      <c r="AR52" s="41"/>
      <c r="AS52" s="86" t="s">
        <v>53</v>
      </c>
      <c r="AT52" s="87" t="s">
        <v>54</v>
      </c>
      <c r="AU52" s="87" t="s">
        <v>55</v>
      </c>
      <c r="AV52" s="87" t="s">
        <v>56</v>
      </c>
      <c r="AW52" s="87" t="s">
        <v>57</v>
      </c>
      <c r="AX52" s="87" t="s">
        <v>58</v>
      </c>
      <c r="AY52" s="87" t="s">
        <v>59</v>
      </c>
      <c r="AZ52" s="87" t="s">
        <v>60</v>
      </c>
      <c r="BA52" s="87" t="s">
        <v>61</v>
      </c>
      <c r="BB52" s="87" t="s">
        <v>62</v>
      </c>
      <c r="BC52" s="87" t="s">
        <v>63</v>
      </c>
      <c r="BD52" s="88" t="s">
        <v>64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65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ROUND(SUM(AG55:AG56),2)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ROUND(SUM(AS55:AS56),2)</f>
        <v>0</v>
      </c>
      <c r="AT54" s="100">
        <f>ROUND(SUM(AV54:AW54),2)</f>
        <v>0</v>
      </c>
      <c r="AU54" s="101">
        <f>ROUND(SUM(AU55:AU56),5)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ROUND(SUM(AZ55:AZ56),2)</f>
        <v>0</v>
      </c>
      <c r="BA54" s="100">
        <f>ROUND(SUM(BA55:BA56),2)</f>
        <v>0</v>
      </c>
      <c r="BB54" s="100">
        <f>ROUND(SUM(BB55:BB56),2)</f>
        <v>0</v>
      </c>
      <c r="BC54" s="100">
        <f>ROUND(SUM(BC55:BC56),2)</f>
        <v>0</v>
      </c>
      <c r="BD54" s="102">
        <f>ROUND(SUM(BD55:BD56),2)</f>
        <v>0</v>
      </c>
      <c r="BS54" s="103" t="s">
        <v>66</v>
      </c>
      <c r="BT54" s="103" t="s">
        <v>67</v>
      </c>
      <c r="BU54" s="104" t="s">
        <v>68</v>
      </c>
      <c r="BV54" s="103" t="s">
        <v>69</v>
      </c>
      <c r="BW54" s="103" t="s">
        <v>5</v>
      </c>
      <c r="BX54" s="103" t="s">
        <v>70</v>
      </c>
      <c r="CL54" s="103" t="s">
        <v>1</v>
      </c>
    </row>
    <row r="55" s="5" customFormat="1" ht="16.5" customHeight="1">
      <c r="A55" s="105" t="s">
        <v>71</v>
      </c>
      <c r="B55" s="106"/>
      <c r="C55" s="107"/>
      <c r="D55" s="108" t="s">
        <v>72</v>
      </c>
      <c r="E55" s="108"/>
      <c r="F55" s="108"/>
      <c r="G55" s="108"/>
      <c r="H55" s="108"/>
      <c r="I55" s="109"/>
      <c r="J55" s="108" t="s">
        <v>73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'SO-00 - Vedlejší rozpočto...'!J30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74</v>
      </c>
      <c r="AR55" s="112"/>
      <c r="AS55" s="113">
        <v>0</v>
      </c>
      <c r="AT55" s="114">
        <f>ROUND(SUM(AV55:AW55),2)</f>
        <v>0</v>
      </c>
      <c r="AU55" s="115">
        <f>'SO-00 - Vedlejší rozpočto...'!P86</f>
        <v>0</v>
      </c>
      <c r="AV55" s="114">
        <f>'SO-00 - Vedlejší rozpočto...'!J33</f>
        <v>0</v>
      </c>
      <c r="AW55" s="114">
        <f>'SO-00 - Vedlejší rozpočto...'!J34</f>
        <v>0</v>
      </c>
      <c r="AX55" s="114">
        <f>'SO-00 - Vedlejší rozpočto...'!J35</f>
        <v>0</v>
      </c>
      <c r="AY55" s="114">
        <f>'SO-00 - Vedlejší rozpočto...'!J36</f>
        <v>0</v>
      </c>
      <c r="AZ55" s="114">
        <f>'SO-00 - Vedlejší rozpočto...'!F33</f>
        <v>0</v>
      </c>
      <c r="BA55" s="114">
        <f>'SO-00 - Vedlejší rozpočto...'!F34</f>
        <v>0</v>
      </c>
      <c r="BB55" s="114">
        <f>'SO-00 - Vedlejší rozpočto...'!F35</f>
        <v>0</v>
      </c>
      <c r="BC55" s="114">
        <f>'SO-00 - Vedlejší rozpočto...'!F36</f>
        <v>0</v>
      </c>
      <c r="BD55" s="116">
        <f>'SO-00 - Vedlejší rozpočto...'!F37</f>
        <v>0</v>
      </c>
      <c r="BT55" s="117" t="s">
        <v>75</v>
      </c>
      <c r="BV55" s="117" t="s">
        <v>69</v>
      </c>
      <c r="BW55" s="117" t="s">
        <v>76</v>
      </c>
      <c r="BX55" s="117" t="s">
        <v>5</v>
      </c>
      <c r="CL55" s="117" t="s">
        <v>1</v>
      </c>
      <c r="CM55" s="117" t="s">
        <v>77</v>
      </c>
    </row>
    <row r="56" s="5" customFormat="1" ht="16.5" customHeight="1">
      <c r="A56" s="105" t="s">
        <v>71</v>
      </c>
      <c r="B56" s="106"/>
      <c r="C56" s="107"/>
      <c r="D56" s="108" t="s">
        <v>78</v>
      </c>
      <c r="E56" s="108"/>
      <c r="F56" s="108"/>
      <c r="G56" s="108"/>
      <c r="H56" s="108"/>
      <c r="I56" s="109"/>
      <c r="J56" s="108" t="s">
        <v>79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'SO-01b - Bezpečnostní přeliv'!J30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74</v>
      </c>
      <c r="AR56" s="112"/>
      <c r="AS56" s="118">
        <v>0</v>
      </c>
      <c r="AT56" s="119">
        <f>ROUND(SUM(AV56:AW56),2)</f>
        <v>0</v>
      </c>
      <c r="AU56" s="120">
        <f>'SO-01b - Bezpečnostní přeliv'!P93</f>
        <v>0</v>
      </c>
      <c r="AV56" s="119">
        <f>'SO-01b - Bezpečnostní přeliv'!J33</f>
        <v>0</v>
      </c>
      <c r="AW56" s="119">
        <f>'SO-01b - Bezpečnostní přeliv'!J34</f>
        <v>0</v>
      </c>
      <c r="AX56" s="119">
        <f>'SO-01b - Bezpečnostní přeliv'!J35</f>
        <v>0</v>
      </c>
      <c r="AY56" s="119">
        <f>'SO-01b - Bezpečnostní přeliv'!J36</f>
        <v>0</v>
      </c>
      <c r="AZ56" s="119">
        <f>'SO-01b - Bezpečnostní přeliv'!F33</f>
        <v>0</v>
      </c>
      <c r="BA56" s="119">
        <f>'SO-01b - Bezpečnostní přeliv'!F34</f>
        <v>0</v>
      </c>
      <c r="BB56" s="119">
        <f>'SO-01b - Bezpečnostní přeliv'!F35</f>
        <v>0</v>
      </c>
      <c r="BC56" s="119">
        <f>'SO-01b - Bezpečnostní přeliv'!F36</f>
        <v>0</v>
      </c>
      <c r="BD56" s="121">
        <f>'SO-01b - Bezpečnostní přeliv'!F37</f>
        <v>0</v>
      </c>
      <c r="BT56" s="117" t="s">
        <v>75</v>
      </c>
      <c r="BV56" s="117" t="s">
        <v>69</v>
      </c>
      <c r="BW56" s="117" t="s">
        <v>80</v>
      </c>
      <c r="BX56" s="117" t="s">
        <v>5</v>
      </c>
      <c r="CL56" s="117" t="s">
        <v>1</v>
      </c>
      <c r="CM56" s="117" t="s">
        <v>77</v>
      </c>
    </row>
    <row r="57" s="1" customFormat="1" ht="30" customHeight="1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</row>
    <row r="58" s="1" customFormat="1" ht="6.96" customHeight="1"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1"/>
    </row>
  </sheetData>
  <sheetProtection sheet="1" formatColumns="0" formatRows="0" objects="1" scenarios="1" spinCount="100000" saltValue="e/XoxwrefOSXWN+Xt+oM8idoCxpmqu6iCGMCsx6GfmwP9ouLyYlcrtfOx/hatCXQm8KpXOOkxDH7IpHeIl3jIg==" hashValue="XqOLPWcaGCOJ1SCYCkmdqIWlafWzT4X8Pp3SYfTjxI2Le5tjNwbb3mH0+o2r+1Bqhp6Dxg/HigCC53+niZzyGQ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SO-00 - Vedlejší rozpočto...'!C2" display="/"/>
    <hyperlink ref="A56" location="'SO-01b - Bezpečnostní přeliv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76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</row>
    <row r="4" ht="24.96" customHeight="1">
      <c r="B4" s="18"/>
      <c r="D4" s="126" t="s">
        <v>81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VN Drahany - oprava</v>
      </c>
      <c r="F7" s="127"/>
      <c r="G7" s="127"/>
      <c r="H7" s="127"/>
      <c r="L7" s="18"/>
    </row>
    <row r="8" s="1" customFormat="1" ht="12" customHeight="1">
      <c r="B8" s="41"/>
      <c r="D8" s="127" t="s">
        <v>82</v>
      </c>
      <c r="I8" s="129"/>
      <c r="L8" s="41"/>
    </row>
    <row r="9" s="1" customFormat="1" ht="36.96" customHeight="1">
      <c r="B9" s="41"/>
      <c r="E9" s="130" t="s">
        <v>83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30. 5. 2019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ROUND(J86,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ROUND((SUM(BE86:BE112)),  2)</f>
        <v>0</v>
      </c>
      <c r="I33" s="142">
        <v>0.20999999999999999</v>
      </c>
      <c r="J33" s="141">
        <f>ROUND(((SUM(BE86:BE112))*I33),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ROUND((SUM(BF86:BF112)),  2)</f>
        <v>0</v>
      </c>
      <c r="I34" s="142">
        <v>0.14999999999999999</v>
      </c>
      <c r="J34" s="141">
        <f>ROUND(((SUM(BF86:BF112))*I34),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ROUND((SUM(BG86:BG112)),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ROUND((SUM(BH86:BH112)),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ROUND((SUM(BI86:BI112)),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84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VN Drahany - oprava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82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SO-00 - Vedlejší rozpočtové náklady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30. 5. 2019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85</v>
      </c>
      <c r="D57" s="159"/>
      <c r="E57" s="159"/>
      <c r="F57" s="159"/>
      <c r="G57" s="159"/>
      <c r="H57" s="159"/>
      <c r="I57" s="160"/>
      <c r="J57" s="161" t="s">
        <v>86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87</v>
      </c>
      <c r="D59" s="37"/>
      <c r="E59" s="37"/>
      <c r="F59" s="37"/>
      <c r="G59" s="37"/>
      <c r="H59" s="37"/>
      <c r="I59" s="129"/>
      <c r="J59" s="96">
        <f>J86</f>
        <v>0</v>
      </c>
      <c r="K59" s="37"/>
      <c r="L59" s="41"/>
      <c r="AU59" s="15" t="s">
        <v>88</v>
      </c>
    </row>
    <row r="60" s="7" customFormat="1" ht="24.96" customHeight="1">
      <c r="B60" s="163"/>
      <c r="C60" s="164"/>
      <c r="D60" s="165" t="s">
        <v>89</v>
      </c>
      <c r="E60" s="166"/>
      <c r="F60" s="166"/>
      <c r="G60" s="166"/>
      <c r="H60" s="166"/>
      <c r="I60" s="167"/>
      <c r="J60" s="168">
        <f>J87</f>
        <v>0</v>
      </c>
      <c r="K60" s="164"/>
      <c r="L60" s="169"/>
    </row>
    <row r="61" s="8" customFormat="1" ht="19.92" customHeight="1">
      <c r="B61" s="170"/>
      <c r="C61" s="171"/>
      <c r="D61" s="172" t="s">
        <v>90</v>
      </c>
      <c r="E61" s="173"/>
      <c r="F61" s="173"/>
      <c r="G61" s="173"/>
      <c r="H61" s="173"/>
      <c r="I61" s="174"/>
      <c r="J61" s="175">
        <f>J88</f>
        <v>0</v>
      </c>
      <c r="K61" s="171"/>
      <c r="L61" s="176"/>
    </row>
    <row r="62" s="8" customFormat="1" ht="19.92" customHeight="1">
      <c r="B62" s="170"/>
      <c r="C62" s="171"/>
      <c r="D62" s="172" t="s">
        <v>91</v>
      </c>
      <c r="E62" s="173"/>
      <c r="F62" s="173"/>
      <c r="G62" s="173"/>
      <c r="H62" s="173"/>
      <c r="I62" s="174"/>
      <c r="J62" s="175">
        <f>J93</f>
        <v>0</v>
      </c>
      <c r="K62" s="171"/>
      <c r="L62" s="176"/>
    </row>
    <row r="63" s="7" customFormat="1" ht="24.96" customHeight="1">
      <c r="B63" s="163"/>
      <c r="C63" s="164"/>
      <c r="D63" s="165" t="s">
        <v>92</v>
      </c>
      <c r="E63" s="166"/>
      <c r="F63" s="166"/>
      <c r="G63" s="166"/>
      <c r="H63" s="166"/>
      <c r="I63" s="167"/>
      <c r="J63" s="168">
        <f>J97</f>
        <v>0</v>
      </c>
      <c r="K63" s="164"/>
      <c r="L63" s="169"/>
    </row>
    <row r="64" s="8" customFormat="1" ht="19.92" customHeight="1">
      <c r="B64" s="170"/>
      <c r="C64" s="171"/>
      <c r="D64" s="172" t="s">
        <v>93</v>
      </c>
      <c r="E64" s="173"/>
      <c r="F64" s="173"/>
      <c r="G64" s="173"/>
      <c r="H64" s="173"/>
      <c r="I64" s="174"/>
      <c r="J64" s="175">
        <f>J98</f>
        <v>0</v>
      </c>
      <c r="K64" s="171"/>
      <c r="L64" s="176"/>
    </row>
    <row r="65" s="8" customFormat="1" ht="19.92" customHeight="1">
      <c r="B65" s="170"/>
      <c r="C65" s="171"/>
      <c r="D65" s="172" t="s">
        <v>94</v>
      </c>
      <c r="E65" s="173"/>
      <c r="F65" s="173"/>
      <c r="G65" s="173"/>
      <c r="H65" s="173"/>
      <c r="I65" s="174"/>
      <c r="J65" s="175">
        <f>J103</f>
        <v>0</v>
      </c>
      <c r="K65" s="171"/>
      <c r="L65" s="176"/>
    </row>
    <row r="66" s="8" customFormat="1" ht="19.92" customHeight="1">
      <c r="B66" s="170"/>
      <c r="C66" s="171"/>
      <c r="D66" s="172" t="s">
        <v>95</v>
      </c>
      <c r="E66" s="173"/>
      <c r="F66" s="173"/>
      <c r="G66" s="173"/>
      <c r="H66" s="173"/>
      <c r="I66" s="174"/>
      <c r="J66" s="175">
        <f>J107</f>
        <v>0</v>
      </c>
      <c r="K66" s="171"/>
      <c r="L66" s="176"/>
    </row>
    <row r="67" s="1" customFormat="1" ht="21.84" customHeight="1">
      <c r="B67" s="36"/>
      <c r="C67" s="37"/>
      <c r="D67" s="37"/>
      <c r="E67" s="37"/>
      <c r="F67" s="37"/>
      <c r="G67" s="37"/>
      <c r="H67" s="37"/>
      <c r="I67" s="129"/>
      <c r="J67" s="37"/>
      <c r="K67" s="37"/>
      <c r="L67" s="41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53"/>
      <c r="J68" s="56"/>
      <c r="K68" s="56"/>
      <c r="L68" s="41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56"/>
      <c r="J72" s="58"/>
      <c r="K72" s="58"/>
      <c r="L72" s="41"/>
    </row>
    <row r="73" s="1" customFormat="1" ht="24.96" customHeight="1">
      <c r="B73" s="36"/>
      <c r="C73" s="21" t="s">
        <v>96</v>
      </c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16</v>
      </c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6.5" customHeight="1">
      <c r="B76" s="36"/>
      <c r="C76" s="37"/>
      <c r="D76" s="37"/>
      <c r="E76" s="157" t="str">
        <f>E7</f>
        <v>VN Drahany - oprava</v>
      </c>
      <c r="F76" s="30"/>
      <c r="G76" s="30"/>
      <c r="H76" s="30"/>
      <c r="I76" s="129"/>
      <c r="J76" s="37"/>
      <c r="K76" s="37"/>
      <c r="L76" s="41"/>
    </row>
    <row r="77" s="1" customFormat="1" ht="12" customHeight="1">
      <c r="B77" s="36"/>
      <c r="C77" s="30" t="s">
        <v>82</v>
      </c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6.5" customHeight="1">
      <c r="B78" s="36"/>
      <c r="C78" s="37"/>
      <c r="D78" s="37"/>
      <c r="E78" s="62" t="str">
        <f>E9</f>
        <v>SO-00 - Vedlejší rozpočtové náklady</v>
      </c>
      <c r="F78" s="37"/>
      <c r="G78" s="37"/>
      <c r="H78" s="37"/>
      <c r="I78" s="129"/>
      <c r="J78" s="37"/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1" customFormat="1" ht="12" customHeight="1">
      <c r="B80" s="36"/>
      <c r="C80" s="30" t="s">
        <v>20</v>
      </c>
      <c r="D80" s="37"/>
      <c r="E80" s="37"/>
      <c r="F80" s="25" t="str">
        <f>F12</f>
        <v xml:space="preserve"> </v>
      </c>
      <c r="G80" s="37"/>
      <c r="H80" s="37"/>
      <c r="I80" s="131" t="s">
        <v>22</v>
      </c>
      <c r="J80" s="65" t="str">
        <f>IF(J12="","",J12)</f>
        <v>30. 5. 2019</v>
      </c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1" customFormat="1" ht="13.65" customHeight="1">
      <c r="B82" s="36"/>
      <c r="C82" s="30" t="s">
        <v>24</v>
      </c>
      <c r="D82" s="37"/>
      <c r="E82" s="37"/>
      <c r="F82" s="25" t="str">
        <f>E15</f>
        <v xml:space="preserve"> </v>
      </c>
      <c r="G82" s="37"/>
      <c r="H82" s="37"/>
      <c r="I82" s="131" t="s">
        <v>29</v>
      </c>
      <c r="J82" s="34" t="str">
        <f>E21</f>
        <v xml:space="preserve"> </v>
      </c>
      <c r="K82" s="37"/>
      <c r="L82" s="41"/>
    </row>
    <row r="83" s="1" customFormat="1" ht="13.65" customHeight="1">
      <c r="B83" s="36"/>
      <c r="C83" s="30" t="s">
        <v>27</v>
      </c>
      <c r="D83" s="37"/>
      <c r="E83" s="37"/>
      <c r="F83" s="25" t="str">
        <f>IF(E18="","",E18)</f>
        <v>Vyplň údaj</v>
      </c>
      <c r="G83" s="37"/>
      <c r="H83" s="37"/>
      <c r="I83" s="131" t="s">
        <v>31</v>
      </c>
      <c r="J83" s="34" t="str">
        <f>E24</f>
        <v xml:space="preserve"> </v>
      </c>
      <c r="K83" s="37"/>
      <c r="L83" s="41"/>
    </row>
    <row r="84" s="1" customFormat="1" ht="10.32" customHeight="1">
      <c r="B84" s="36"/>
      <c r="C84" s="37"/>
      <c r="D84" s="37"/>
      <c r="E84" s="37"/>
      <c r="F84" s="37"/>
      <c r="G84" s="37"/>
      <c r="H84" s="37"/>
      <c r="I84" s="129"/>
      <c r="J84" s="37"/>
      <c r="K84" s="37"/>
      <c r="L84" s="41"/>
    </row>
    <row r="85" s="9" customFormat="1" ht="29.28" customHeight="1">
      <c r="B85" s="177"/>
      <c r="C85" s="178" t="s">
        <v>97</v>
      </c>
      <c r="D85" s="179" t="s">
        <v>52</v>
      </c>
      <c r="E85" s="179" t="s">
        <v>48</v>
      </c>
      <c r="F85" s="179" t="s">
        <v>49</v>
      </c>
      <c r="G85" s="179" t="s">
        <v>98</v>
      </c>
      <c r="H85" s="179" t="s">
        <v>99</v>
      </c>
      <c r="I85" s="180" t="s">
        <v>100</v>
      </c>
      <c r="J85" s="179" t="s">
        <v>86</v>
      </c>
      <c r="K85" s="181" t="s">
        <v>101</v>
      </c>
      <c r="L85" s="182"/>
      <c r="M85" s="86" t="s">
        <v>1</v>
      </c>
      <c r="N85" s="87" t="s">
        <v>37</v>
      </c>
      <c r="O85" s="87" t="s">
        <v>102</v>
      </c>
      <c r="P85" s="87" t="s">
        <v>103</v>
      </c>
      <c r="Q85" s="87" t="s">
        <v>104</v>
      </c>
      <c r="R85" s="87" t="s">
        <v>105</v>
      </c>
      <c r="S85" s="87" t="s">
        <v>106</v>
      </c>
      <c r="T85" s="88" t="s">
        <v>107</v>
      </c>
    </row>
    <row r="86" s="1" customFormat="1" ht="22.8" customHeight="1">
      <c r="B86" s="36"/>
      <c r="C86" s="93" t="s">
        <v>108</v>
      </c>
      <c r="D86" s="37"/>
      <c r="E86" s="37"/>
      <c r="F86" s="37"/>
      <c r="G86" s="37"/>
      <c r="H86" s="37"/>
      <c r="I86" s="129"/>
      <c r="J86" s="183">
        <f>BK86</f>
        <v>0</v>
      </c>
      <c r="K86" s="37"/>
      <c r="L86" s="41"/>
      <c r="M86" s="89"/>
      <c r="N86" s="90"/>
      <c r="O86" s="90"/>
      <c r="P86" s="184">
        <f>P87+P97</f>
        <v>0</v>
      </c>
      <c r="Q86" s="90"/>
      <c r="R86" s="184">
        <f>R87+R97</f>
        <v>0</v>
      </c>
      <c r="S86" s="90"/>
      <c r="T86" s="185">
        <f>T87+T97</f>
        <v>0.02</v>
      </c>
      <c r="AT86" s="15" t="s">
        <v>66</v>
      </c>
      <c r="AU86" s="15" t="s">
        <v>88</v>
      </c>
      <c r="BK86" s="186">
        <f>BK87+BK97</f>
        <v>0</v>
      </c>
    </row>
    <row r="87" s="10" customFormat="1" ht="25.92" customHeight="1">
      <c r="B87" s="187"/>
      <c r="C87" s="188"/>
      <c r="D87" s="189" t="s">
        <v>66</v>
      </c>
      <c r="E87" s="190" t="s">
        <v>109</v>
      </c>
      <c r="F87" s="190" t="s">
        <v>110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P88+P93</f>
        <v>0</v>
      </c>
      <c r="Q87" s="195"/>
      <c r="R87" s="196">
        <f>R88+R93</f>
        <v>0</v>
      </c>
      <c r="S87" s="195"/>
      <c r="T87" s="197">
        <f>T88+T93</f>
        <v>0.02</v>
      </c>
      <c r="AR87" s="198" t="s">
        <v>75</v>
      </c>
      <c r="AT87" s="199" t="s">
        <v>66</v>
      </c>
      <c r="AU87" s="199" t="s">
        <v>67</v>
      </c>
      <c r="AY87" s="198" t="s">
        <v>111</v>
      </c>
      <c r="BK87" s="200">
        <f>BK88+BK93</f>
        <v>0</v>
      </c>
    </row>
    <row r="88" s="10" customFormat="1" ht="22.8" customHeight="1">
      <c r="B88" s="187"/>
      <c r="C88" s="188"/>
      <c r="D88" s="189" t="s">
        <v>66</v>
      </c>
      <c r="E88" s="201" t="s">
        <v>75</v>
      </c>
      <c r="F88" s="201" t="s">
        <v>112</v>
      </c>
      <c r="G88" s="188"/>
      <c r="H88" s="188"/>
      <c r="I88" s="191"/>
      <c r="J88" s="202">
        <f>BK88</f>
        <v>0</v>
      </c>
      <c r="K88" s="188"/>
      <c r="L88" s="193"/>
      <c r="M88" s="194"/>
      <c r="N88" s="195"/>
      <c r="O88" s="195"/>
      <c r="P88" s="196">
        <f>SUM(P89:P92)</f>
        <v>0</v>
      </c>
      <c r="Q88" s="195"/>
      <c r="R88" s="196">
        <f>SUM(R89:R92)</f>
        <v>0</v>
      </c>
      <c r="S88" s="195"/>
      <c r="T88" s="197">
        <f>SUM(T89:T92)</f>
        <v>0</v>
      </c>
      <c r="AR88" s="198" t="s">
        <v>75</v>
      </c>
      <c r="AT88" s="199" t="s">
        <v>66</v>
      </c>
      <c r="AU88" s="199" t="s">
        <v>75</v>
      </c>
      <c r="AY88" s="198" t="s">
        <v>111</v>
      </c>
      <c r="BK88" s="200">
        <f>SUM(BK89:BK92)</f>
        <v>0</v>
      </c>
    </row>
    <row r="89" s="1" customFormat="1" ht="16.5" customHeight="1">
      <c r="B89" s="36"/>
      <c r="C89" s="203" t="s">
        <v>75</v>
      </c>
      <c r="D89" s="203" t="s">
        <v>113</v>
      </c>
      <c r="E89" s="204" t="s">
        <v>114</v>
      </c>
      <c r="F89" s="205" t="s">
        <v>115</v>
      </c>
      <c r="G89" s="206" t="s">
        <v>116</v>
      </c>
      <c r="H89" s="207">
        <v>240</v>
      </c>
      <c r="I89" s="208"/>
      <c r="J89" s="209">
        <f>ROUND(I89*H89,2)</f>
        <v>0</v>
      </c>
      <c r="K89" s="205" t="s">
        <v>117</v>
      </c>
      <c r="L89" s="41"/>
      <c r="M89" s="210" t="s">
        <v>1</v>
      </c>
      <c r="N89" s="211" t="s">
        <v>38</v>
      </c>
      <c r="O89" s="77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5" t="s">
        <v>118</v>
      </c>
      <c r="AT89" s="15" t="s">
        <v>113</v>
      </c>
      <c r="AU89" s="15" t="s">
        <v>77</v>
      </c>
      <c r="AY89" s="15" t="s">
        <v>111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75</v>
      </c>
      <c r="BK89" s="214">
        <f>ROUND(I89*H89,2)</f>
        <v>0</v>
      </c>
      <c r="BL89" s="15" t="s">
        <v>118</v>
      </c>
      <c r="BM89" s="15" t="s">
        <v>119</v>
      </c>
    </row>
    <row r="90" s="11" customFormat="1">
      <c r="B90" s="215"/>
      <c r="C90" s="216"/>
      <c r="D90" s="217" t="s">
        <v>120</v>
      </c>
      <c r="E90" s="218" t="s">
        <v>1</v>
      </c>
      <c r="F90" s="219" t="s">
        <v>121</v>
      </c>
      <c r="G90" s="216"/>
      <c r="H90" s="220">
        <v>240</v>
      </c>
      <c r="I90" s="221"/>
      <c r="J90" s="216"/>
      <c r="K90" s="216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120</v>
      </c>
      <c r="AU90" s="226" t="s">
        <v>77</v>
      </c>
      <c r="AV90" s="11" t="s">
        <v>77</v>
      </c>
      <c r="AW90" s="11" t="s">
        <v>30</v>
      </c>
      <c r="AX90" s="11" t="s">
        <v>75</v>
      </c>
      <c r="AY90" s="226" t="s">
        <v>111</v>
      </c>
    </row>
    <row r="91" s="1" customFormat="1" ht="16.5" customHeight="1">
      <c r="B91" s="36"/>
      <c r="C91" s="203" t="s">
        <v>77</v>
      </c>
      <c r="D91" s="203" t="s">
        <v>113</v>
      </c>
      <c r="E91" s="204" t="s">
        <v>122</v>
      </c>
      <c r="F91" s="205" t="s">
        <v>123</v>
      </c>
      <c r="G91" s="206" t="s">
        <v>124</v>
      </c>
      <c r="H91" s="207">
        <v>90</v>
      </c>
      <c r="I91" s="208"/>
      <c r="J91" s="209">
        <f>ROUND(I91*H91,2)</f>
        <v>0</v>
      </c>
      <c r="K91" s="205" t="s">
        <v>117</v>
      </c>
      <c r="L91" s="41"/>
      <c r="M91" s="210" t="s">
        <v>1</v>
      </c>
      <c r="N91" s="211" t="s">
        <v>38</v>
      </c>
      <c r="O91" s="77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5" t="s">
        <v>118</v>
      </c>
      <c r="AT91" s="15" t="s">
        <v>113</v>
      </c>
      <c r="AU91" s="15" t="s">
        <v>77</v>
      </c>
      <c r="AY91" s="15" t="s">
        <v>111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75</v>
      </c>
      <c r="BK91" s="214">
        <f>ROUND(I91*H91,2)</f>
        <v>0</v>
      </c>
      <c r="BL91" s="15" t="s">
        <v>118</v>
      </c>
      <c r="BM91" s="15" t="s">
        <v>125</v>
      </c>
    </row>
    <row r="92" s="11" customFormat="1">
      <c r="B92" s="215"/>
      <c r="C92" s="216"/>
      <c r="D92" s="217" t="s">
        <v>120</v>
      </c>
      <c r="E92" s="218" t="s">
        <v>1</v>
      </c>
      <c r="F92" s="219" t="s">
        <v>126</v>
      </c>
      <c r="G92" s="216"/>
      <c r="H92" s="220">
        <v>90</v>
      </c>
      <c r="I92" s="221"/>
      <c r="J92" s="216"/>
      <c r="K92" s="216"/>
      <c r="L92" s="222"/>
      <c r="M92" s="223"/>
      <c r="N92" s="224"/>
      <c r="O92" s="224"/>
      <c r="P92" s="224"/>
      <c r="Q92" s="224"/>
      <c r="R92" s="224"/>
      <c r="S92" s="224"/>
      <c r="T92" s="225"/>
      <c r="AT92" s="226" t="s">
        <v>120</v>
      </c>
      <c r="AU92" s="226" t="s">
        <v>77</v>
      </c>
      <c r="AV92" s="11" t="s">
        <v>77</v>
      </c>
      <c r="AW92" s="11" t="s">
        <v>30</v>
      </c>
      <c r="AX92" s="11" t="s">
        <v>75</v>
      </c>
      <c r="AY92" s="226" t="s">
        <v>111</v>
      </c>
    </row>
    <row r="93" s="10" customFormat="1" ht="22.8" customHeight="1">
      <c r="B93" s="187"/>
      <c r="C93" s="188"/>
      <c r="D93" s="189" t="s">
        <v>66</v>
      </c>
      <c r="E93" s="201" t="s">
        <v>127</v>
      </c>
      <c r="F93" s="201" t="s">
        <v>128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SUM(P94:P96)</f>
        <v>0</v>
      </c>
      <c r="Q93" s="195"/>
      <c r="R93" s="196">
        <f>SUM(R94:R96)</f>
        <v>0</v>
      </c>
      <c r="S93" s="195"/>
      <c r="T93" s="197">
        <f>SUM(T94:T96)</f>
        <v>0.02</v>
      </c>
      <c r="AR93" s="198" t="s">
        <v>75</v>
      </c>
      <c r="AT93" s="199" t="s">
        <v>66</v>
      </c>
      <c r="AU93" s="199" t="s">
        <v>75</v>
      </c>
      <c r="AY93" s="198" t="s">
        <v>111</v>
      </c>
      <c r="BK93" s="200">
        <f>SUM(BK94:BK96)</f>
        <v>0</v>
      </c>
    </row>
    <row r="94" s="1" customFormat="1" ht="16.5" customHeight="1">
      <c r="B94" s="36"/>
      <c r="C94" s="203" t="s">
        <v>129</v>
      </c>
      <c r="D94" s="203" t="s">
        <v>113</v>
      </c>
      <c r="E94" s="204" t="s">
        <v>130</v>
      </c>
      <c r="F94" s="205" t="s">
        <v>131</v>
      </c>
      <c r="G94" s="206" t="s">
        <v>132</v>
      </c>
      <c r="H94" s="207">
        <v>1</v>
      </c>
      <c r="I94" s="208"/>
      <c r="J94" s="209">
        <f>ROUND(I94*H94,2)</f>
        <v>0</v>
      </c>
      <c r="K94" s="205" t="s">
        <v>1</v>
      </c>
      <c r="L94" s="41"/>
      <c r="M94" s="210" t="s">
        <v>1</v>
      </c>
      <c r="N94" s="211" t="s">
        <v>38</v>
      </c>
      <c r="O94" s="77"/>
      <c r="P94" s="212">
        <f>O94*H94</f>
        <v>0</v>
      </c>
      <c r="Q94" s="212">
        <v>0</v>
      </c>
      <c r="R94" s="212">
        <f>Q94*H94</f>
        <v>0</v>
      </c>
      <c r="S94" s="212">
        <v>0.02</v>
      </c>
      <c r="T94" s="213">
        <f>S94*H94</f>
        <v>0.02</v>
      </c>
      <c r="AR94" s="15" t="s">
        <v>118</v>
      </c>
      <c r="AT94" s="15" t="s">
        <v>113</v>
      </c>
      <c r="AU94" s="15" t="s">
        <v>77</v>
      </c>
      <c r="AY94" s="15" t="s">
        <v>111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75</v>
      </c>
      <c r="BK94" s="214">
        <f>ROUND(I94*H94,2)</f>
        <v>0</v>
      </c>
      <c r="BL94" s="15" t="s">
        <v>118</v>
      </c>
      <c r="BM94" s="15" t="s">
        <v>133</v>
      </c>
    </row>
    <row r="95" s="12" customFormat="1">
      <c r="B95" s="227"/>
      <c r="C95" s="228"/>
      <c r="D95" s="217" t="s">
        <v>120</v>
      </c>
      <c r="E95" s="229" t="s">
        <v>1</v>
      </c>
      <c r="F95" s="230" t="s">
        <v>134</v>
      </c>
      <c r="G95" s="228"/>
      <c r="H95" s="229" t="s">
        <v>1</v>
      </c>
      <c r="I95" s="231"/>
      <c r="J95" s="228"/>
      <c r="K95" s="228"/>
      <c r="L95" s="232"/>
      <c r="M95" s="233"/>
      <c r="N95" s="234"/>
      <c r="O95" s="234"/>
      <c r="P95" s="234"/>
      <c r="Q95" s="234"/>
      <c r="R95" s="234"/>
      <c r="S95" s="234"/>
      <c r="T95" s="235"/>
      <c r="AT95" s="236" t="s">
        <v>120</v>
      </c>
      <c r="AU95" s="236" t="s">
        <v>77</v>
      </c>
      <c r="AV95" s="12" t="s">
        <v>75</v>
      </c>
      <c r="AW95" s="12" t="s">
        <v>30</v>
      </c>
      <c r="AX95" s="12" t="s">
        <v>67</v>
      </c>
      <c r="AY95" s="236" t="s">
        <v>111</v>
      </c>
    </row>
    <row r="96" s="11" customFormat="1">
      <c r="B96" s="215"/>
      <c r="C96" s="216"/>
      <c r="D96" s="217" t="s">
        <v>120</v>
      </c>
      <c r="E96" s="218" t="s">
        <v>1</v>
      </c>
      <c r="F96" s="219" t="s">
        <v>75</v>
      </c>
      <c r="G96" s="216"/>
      <c r="H96" s="220">
        <v>1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120</v>
      </c>
      <c r="AU96" s="226" t="s">
        <v>77</v>
      </c>
      <c r="AV96" s="11" t="s">
        <v>77</v>
      </c>
      <c r="AW96" s="11" t="s">
        <v>30</v>
      </c>
      <c r="AX96" s="11" t="s">
        <v>75</v>
      </c>
      <c r="AY96" s="226" t="s">
        <v>111</v>
      </c>
    </row>
    <row r="97" s="10" customFormat="1" ht="25.92" customHeight="1">
      <c r="B97" s="187"/>
      <c r="C97" s="188"/>
      <c r="D97" s="189" t="s">
        <v>66</v>
      </c>
      <c r="E97" s="190" t="s">
        <v>135</v>
      </c>
      <c r="F97" s="190" t="s">
        <v>73</v>
      </c>
      <c r="G97" s="188"/>
      <c r="H97" s="188"/>
      <c r="I97" s="191"/>
      <c r="J97" s="192">
        <f>BK97</f>
        <v>0</v>
      </c>
      <c r="K97" s="188"/>
      <c r="L97" s="193"/>
      <c r="M97" s="194"/>
      <c r="N97" s="195"/>
      <c r="O97" s="195"/>
      <c r="P97" s="196">
        <f>P98+P103+P107</f>
        <v>0</v>
      </c>
      <c r="Q97" s="195"/>
      <c r="R97" s="196">
        <f>R98+R103+R107</f>
        <v>0</v>
      </c>
      <c r="S97" s="195"/>
      <c r="T97" s="197">
        <f>T98+T103+T107</f>
        <v>0</v>
      </c>
      <c r="AR97" s="198" t="s">
        <v>136</v>
      </c>
      <c r="AT97" s="199" t="s">
        <v>66</v>
      </c>
      <c r="AU97" s="199" t="s">
        <v>67</v>
      </c>
      <c r="AY97" s="198" t="s">
        <v>111</v>
      </c>
      <c r="BK97" s="200">
        <f>BK98+BK103+BK107</f>
        <v>0</v>
      </c>
    </row>
    <row r="98" s="10" customFormat="1" ht="22.8" customHeight="1">
      <c r="B98" s="187"/>
      <c r="C98" s="188"/>
      <c r="D98" s="189" t="s">
        <v>66</v>
      </c>
      <c r="E98" s="201" t="s">
        <v>137</v>
      </c>
      <c r="F98" s="201" t="s">
        <v>138</v>
      </c>
      <c r="G98" s="188"/>
      <c r="H98" s="188"/>
      <c r="I98" s="191"/>
      <c r="J98" s="202">
        <f>BK98</f>
        <v>0</v>
      </c>
      <c r="K98" s="188"/>
      <c r="L98" s="193"/>
      <c r="M98" s="194"/>
      <c r="N98" s="195"/>
      <c r="O98" s="195"/>
      <c r="P98" s="196">
        <f>SUM(P99:P102)</f>
        <v>0</v>
      </c>
      <c r="Q98" s="195"/>
      <c r="R98" s="196">
        <f>SUM(R99:R102)</f>
        <v>0</v>
      </c>
      <c r="S98" s="195"/>
      <c r="T98" s="197">
        <f>SUM(T99:T102)</f>
        <v>0</v>
      </c>
      <c r="AR98" s="198" t="s">
        <v>136</v>
      </c>
      <c r="AT98" s="199" t="s">
        <v>66</v>
      </c>
      <c r="AU98" s="199" t="s">
        <v>75</v>
      </c>
      <c r="AY98" s="198" t="s">
        <v>111</v>
      </c>
      <c r="BK98" s="200">
        <f>SUM(BK99:BK102)</f>
        <v>0</v>
      </c>
    </row>
    <row r="99" s="1" customFormat="1" ht="16.5" customHeight="1">
      <c r="B99" s="36"/>
      <c r="C99" s="203" t="s">
        <v>118</v>
      </c>
      <c r="D99" s="203" t="s">
        <v>113</v>
      </c>
      <c r="E99" s="204" t="s">
        <v>139</v>
      </c>
      <c r="F99" s="205" t="s">
        <v>140</v>
      </c>
      <c r="G99" s="206" t="s">
        <v>141</v>
      </c>
      <c r="H99" s="207">
        <v>1</v>
      </c>
      <c r="I99" s="208"/>
      <c r="J99" s="209">
        <f>ROUND(I99*H99,2)</f>
        <v>0</v>
      </c>
      <c r="K99" s="205" t="s">
        <v>117</v>
      </c>
      <c r="L99" s="41"/>
      <c r="M99" s="210" t="s">
        <v>1</v>
      </c>
      <c r="N99" s="211" t="s">
        <v>38</v>
      </c>
      <c r="O99" s="77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15" t="s">
        <v>142</v>
      </c>
      <c r="AT99" s="15" t="s">
        <v>113</v>
      </c>
      <c r="AU99" s="15" t="s">
        <v>77</v>
      </c>
      <c r="AY99" s="15" t="s">
        <v>111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75</v>
      </c>
      <c r="BK99" s="214">
        <f>ROUND(I99*H99,2)</f>
        <v>0</v>
      </c>
      <c r="BL99" s="15" t="s">
        <v>142</v>
      </c>
      <c r="BM99" s="15" t="s">
        <v>143</v>
      </c>
    </row>
    <row r="100" s="12" customFormat="1">
      <c r="B100" s="227"/>
      <c r="C100" s="228"/>
      <c r="D100" s="217" t="s">
        <v>120</v>
      </c>
      <c r="E100" s="229" t="s">
        <v>1</v>
      </c>
      <c r="F100" s="230" t="s">
        <v>144</v>
      </c>
      <c r="G100" s="228"/>
      <c r="H100" s="229" t="s">
        <v>1</v>
      </c>
      <c r="I100" s="231"/>
      <c r="J100" s="228"/>
      <c r="K100" s="228"/>
      <c r="L100" s="232"/>
      <c r="M100" s="233"/>
      <c r="N100" s="234"/>
      <c r="O100" s="234"/>
      <c r="P100" s="234"/>
      <c r="Q100" s="234"/>
      <c r="R100" s="234"/>
      <c r="S100" s="234"/>
      <c r="T100" s="235"/>
      <c r="AT100" s="236" t="s">
        <v>120</v>
      </c>
      <c r="AU100" s="236" t="s">
        <v>77</v>
      </c>
      <c r="AV100" s="12" t="s">
        <v>75</v>
      </c>
      <c r="AW100" s="12" t="s">
        <v>30</v>
      </c>
      <c r="AX100" s="12" t="s">
        <v>67</v>
      </c>
      <c r="AY100" s="236" t="s">
        <v>111</v>
      </c>
    </row>
    <row r="101" s="12" customFormat="1">
      <c r="B101" s="227"/>
      <c r="C101" s="228"/>
      <c r="D101" s="217" t="s">
        <v>120</v>
      </c>
      <c r="E101" s="229" t="s">
        <v>1</v>
      </c>
      <c r="F101" s="230" t="s">
        <v>145</v>
      </c>
      <c r="G101" s="228"/>
      <c r="H101" s="229" t="s">
        <v>1</v>
      </c>
      <c r="I101" s="231"/>
      <c r="J101" s="228"/>
      <c r="K101" s="228"/>
      <c r="L101" s="232"/>
      <c r="M101" s="233"/>
      <c r="N101" s="234"/>
      <c r="O101" s="234"/>
      <c r="P101" s="234"/>
      <c r="Q101" s="234"/>
      <c r="R101" s="234"/>
      <c r="S101" s="234"/>
      <c r="T101" s="235"/>
      <c r="AT101" s="236" t="s">
        <v>120</v>
      </c>
      <c r="AU101" s="236" t="s">
        <v>77</v>
      </c>
      <c r="AV101" s="12" t="s">
        <v>75</v>
      </c>
      <c r="AW101" s="12" t="s">
        <v>30</v>
      </c>
      <c r="AX101" s="12" t="s">
        <v>67</v>
      </c>
      <c r="AY101" s="236" t="s">
        <v>111</v>
      </c>
    </row>
    <row r="102" s="11" customFormat="1">
      <c r="B102" s="215"/>
      <c r="C102" s="216"/>
      <c r="D102" s="217" t="s">
        <v>120</v>
      </c>
      <c r="E102" s="218" t="s">
        <v>1</v>
      </c>
      <c r="F102" s="219" t="s">
        <v>75</v>
      </c>
      <c r="G102" s="216"/>
      <c r="H102" s="220">
        <v>1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120</v>
      </c>
      <c r="AU102" s="226" t="s">
        <v>77</v>
      </c>
      <c r="AV102" s="11" t="s">
        <v>77</v>
      </c>
      <c r="AW102" s="11" t="s">
        <v>30</v>
      </c>
      <c r="AX102" s="11" t="s">
        <v>75</v>
      </c>
      <c r="AY102" s="226" t="s">
        <v>111</v>
      </c>
    </row>
    <row r="103" s="10" customFormat="1" ht="22.8" customHeight="1">
      <c r="B103" s="187"/>
      <c r="C103" s="188"/>
      <c r="D103" s="189" t="s">
        <v>66</v>
      </c>
      <c r="E103" s="201" t="s">
        <v>146</v>
      </c>
      <c r="F103" s="201" t="s">
        <v>147</v>
      </c>
      <c r="G103" s="188"/>
      <c r="H103" s="188"/>
      <c r="I103" s="191"/>
      <c r="J103" s="202">
        <f>BK103</f>
        <v>0</v>
      </c>
      <c r="K103" s="188"/>
      <c r="L103" s="193"/>
      <c r="M103" s="194"/>
      <c r="N103" s="195"/>
      <c r="O103" s="195"/>
      <c r="P103" s="196">
        <f>SUM(P104:P106)</f>
        <v>0</v>
      </c>
      <c r="Q103" s="195"/>
      <c r="R103" s="196">
        <f>SUM(R104:R106)</f>
        <v>0</v>
      </c>
      <c r="S103" s="195"/>
      <c r="T103" s="197">
        <f>SUM(T104:T106)</f>
        <v>0</v>
      </c>
      <c r="AR103" s="198" t="s">
        <v>136</v>
      </c>
      <c r="AT103" s="199" t="s">
        <v>66</v>
      </c>
      <c r="AU103" s="199" t="s">
        <v>75</v>
      </c>
      <c r="AY103" s="198" t="s">
        <v>111</v>
      </c>
      <c r="BK103" s="200">
        <f>SUM(BK104:BK106)</f>
        <v>0</v>
      </c>
    </row>
    <row r="104" s="1" customFormat="1" ht="16.5" customHeight="1">
      <c r="B104" s="36"/>
      <c r="C104" s="203" t="s">
        <v>136</v>
      </c>
      <c r="D104" s="203" t="s">
        <v>113</v>
      </c>
      <c r="E104" s="204" t="s">
        <v>148</v>
      </c>
      <c r="F104" s="205" t="s">
        <v>147</v>
      </c>
      <c r="G104" s="206" t="s">
        <v>141</v>
      </c>
      <c r="H104" s="207">
        <v>1</v>
      </c>
      <c r="I104" s="208"/>
      <c r="J104" s="209">
        <f>ROUND(I104*H104,2)</f>
        <v>0</v>
      </c>
      <c r="K104" s="205" t="s">
        <v>117</v>
      </c>
      <c r="L104" s="41"/>
      <c r="M104" s="210" t="s">
        <v>1</v>
      </c>
      <c r="N104" s="211" t="s">
        <v>38</v>
      </c>
      <c r="O104" s="77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15" t="s">
        <v>142</v>
      </c>
      <c r="AT104" s="15" t="s">
        <v>113</v>
      </c>
      <c r="AU104" s="15" t="s">
        <v>77</v>
      </c>
      <c r="AY104" s="15" t="s">
        <v>111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75</v>
      </c>
      <c r="BK104" s="214">
        <f>ROUND(I104*H104,2)</f>
        <v>0</v>
      </c>
      <c r="BL104" s="15" t="s">
        <v>142</v>
      </c>
      <c r="BM104" s="15" t="s">
        <v>149</v>
      </c>
    </row>
    <row r="105" s="12" customFormat="1">
      <c r="B105" s="227"/>
      <c r="C105" s="228"/>
      <c r="D105" s="217" t="s">
        <v>120</v>
      </c>
      <c r="E105" s="229" t="s">
        <v>1</v>
      </c>
      <c r="F105" s="230" t="s">
        <v>150</v>
      </c>
      <c r="G105" s="228"/>
      <c r="H105" s="229" t="s">
        <v>1</v>
      </c>
      <c r="I105" s="231"/>
      <c r="J105" s="228"/>
      <c r="K105" s="228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120</v>
      </c>
      <c r="AU105" s="236" t="s">
        <v>77</v>
      </c>
      <c r="AV105" s="12" t="s">
        <v>75</v>
      </c>
      <c r="AW105" s="12" t="s">
        <v>30</v>
      </c>
      <c r="AX105" s="12" t="s">
        <v>67</v>
      </c>
      <c r="AY105" s="236" t="s">
        <v>111</v>
      </c>
    </row>
    <row r="106" s="11" customFormat="1">
      <c r="B106" s="215"/>
      <c r="C106" s="216"/>
      <c r="D106" s="217" t="s">
        <v>120</v>
      </c>
      <c r="E106" s="218" t="s">
        <v>1</v>
      </c>
      <c r="F106" s="219" t="s">
        <v>75</v>
      </c>
      <c r="G106" s="216"/>
      <c r="H106" s="220">
        <v>1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120</v>
      </c>
      <c r="AU106" s="226" t="s">
        <v>77</v>
      </c>
      <c r="AV106" s="11" t="s">
        <v>77</v>
      </c>
      <c r="AW106" s="11" t="s">
        <v>30</v>
      </c>
      <c r="AX106" s="11" t="s">
        <v>75</v>
      </c>
      <c r="AY106" s="226" t="s">
        <v>111</v>
      </c>
    </row>
    <row r="107" s="10" customFormat="1" ht="22.8" customHeight="1">
      <c r="B107" s="187"/>
      <c r="C107" s="188"/>
      <c r="D107" s="189" t="s">
        <v>66</v>
      </c>
      <c r="E107" s="201" t="s">
        <v>151</v>
      </c>
      <c r="F107" s="201" t="s">
        <v>152</v>
      </c>
      <c r="G107" s="188"/>
      <c r="H107" s="188"/>
      <c r="I107" s="191"/>
      <c r="J107" s="202">
        <f>BK107</f>
        <v>0</v>
      </c>
      <c r="K107" s="188"/>
      <c r="L107" s="193"/>
      <c r="M107" s="194"/>
      <c r="N107" s="195"/>
      <c r="O107" s="195"/>
      <c r="P107" s="196">
        <f>SUM(P108:P112)</f>
        <v>0</v>
      </c>
      <c r="Q107" s="195"/>
      <c r="R107" s="196">
        <f>SUM(R108:R112)</f>
        <v>0</v>
      </c>
      <c r="S107" s="195"/>
      <c r="T107" s="197">
        <f>SUM(T108:T112)</f>
        <v>0</v>
      </c>
      <c r="AR107" s="198" t="s">
        <v>136</v>
      </c>
      <c r="AT107" s="199" t="s">
        <v>66</v>
      </c>
      <c r="AU107" s="199" t="s">
        <v>75</v>
      </c>
      <c r="AY107" s="198" t="s">
        <v>111</v>
      </c>
      <c r="BK107" s="200">
        <f>SUM(BK108:BK112)</f>
        <v>0</v>
      </c>
    </row>
    <row r="108" s="1" customFormat="1" ht="16.5" customHeight="1">
      <c r="B108" s="36"/>
      <c r="C108" s="203" t="s">
        <v>153</v>
      </c>
      <c r="D108" s="203" t="s">
        <v>113</v>
      </c>
      <c r="E108" s="204" t="s">
        <v>154</v>
      </c>
      <c r="F108" s="205" t="s">
        <v>155</v>
      </c>
      <c r="G108" s="206" t="s">
        <v>141</v>
      </c>
      <c r="H108" s="207">
        <v>6</v>
      </c>
      <c r="I108" s="208"/>
      <c r="J108" s="209">
        <f>ROUND(I108*H108,2)</f>
        <v>0</v>
      </c>
      <c r="K108" s="205" t="s">
        <v>117</v>
      </c>
      <c r="L108" s="41"/>
      <c r="M108" s="210" t="s">
        <v>1</v>
      </c>
      <c r="N108" s="211" t="s">
        <v>38</v>
      </c>
      <c r="O108" s="77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15" t="s">
        <v>142</v>
      </c>
      <c r="AT108" s="15" t="s">
        <v>113</v>
      </c>
      <c r="AU108" s="15" t="s">
        <v>77</v>
      </c>
      <c r="AY108" s="15" t="s">
        <v>111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75</v>
      </c>
      <c r="BK108" s="214">
        <f>ROUND(I108*H108,2)</f>
        <v>0</v>
      </c>
      <c r="BL108" s="15" t="s">
        <v>142</v>
      </c>
      <c r="BM108" s="15" t="s">
        <v>156</v>
      </c>
    </row>
    <row r="109" s="12" customFormat="1">
      <c r="B109" s="227"/>
      <c r="C109" s="228"/>
      <c r="D109" s="217" t="s">
        <v>120</v>
      </c>
      <c r="E109" s="229" t="s">
        <v>1</v>
      </c>
      <c r="F109" s="230" t="s">
        <v>157</v>
      </c>
      <c r="G109" s="228"/>
      <c r="H109" s="229" t="s">
        <v>1</v>
      </c>
      <c r="I109" s="231"/>
      <c r="J109" s="228"/>
      <c r="K109" s="228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120</v>
      </c>
      <c r="AU109" s="236" t="s">
        <v>77</v>
      </c>
      <c r="AV109" s="12" t="s">
        <v>75</v>
      </c>
      <c r="AW109" s="12" t="s">
        <v>30</v>
      </c>
      <c r="AX109" s="12" t="s">
        <v>67</v>
      </c>
      <c r="AY109" s="236" t="s">
        <v>111</v>
      </c>
    </row>
    <row r="110" s="12" customFormat="1">
      <c r="B110" s="227"/>
      <c r="C110" s="228"/>
      <c r="D110" s="217" t="s">
        <v>120</v>
      </c>
      <c r="E110" s="229" t="s">
        <v>1</v>
      </c>
      <c r="F110" s="230" t="s">
        <v>158</v>
      </c>
      <c r="G110" s="228"/>
      <c r="H110" s="229" t="s">
        <v>1</v>
      </c>
      <c r="I110" s="231"/>
      <c r="J110" s="228"/>
      <c r="K110" s="228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120</v>
      </c>
      <c r="AU110" s="236" t="s">
        <v>77</v>
      </c>
      <c r="AV110" s="12" t="s">
        <v>75</v>
      </c>
      <c r="AW110" s="12" t="s">
        <v>30</v>
      </c>
      <c r="AX110" s="12" t="s">
        <v>67</v>
      </c>
      <c r="AY110" s="236" t="s">
        <v>111</v>
      </c>
    </row>
    <row r="111" s="12" customFormat="1">
      <c r="B111" s="227"/>
      <c r="C111" s="228"/>
      <c r="D111" s="217" t="s">
        <v>120</v>
      </c>
      <c r="E111" s="229" t="s">
        <v>1</v>
      </c>
      <c r="F111" s="230" t="s">
        <v>159</v>
      </c>
      <c r="G111" s="228"/>
      <c r="H111" s="229" t="s">
        <v>1</v>
      </c>
      <c r="I111" s="231"/>
      <c r="J111" s="228"/>
      <c r="K111" s="228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120</v>
      </c>
      <c r="AU111" s="236" t="s">
        <v>77</v>
      </c>
      <c r="AV111" s="12" t="s">
        <v>75</v>
      </c>
      <c r="AW111" s="12" t="s">
        <v>30</v>
      </c>
      <c r="AX111" s="12" t="s">
        <v>67</v>
      </c>
      <c r="AY111" s="236" t="s">
        <v>111</v>
      </c>
    </row>
    <row r="112" s="11" customFormat="1">
      <c r="B112" s="215"/>
      <c r="C112" s="216"/>
      <c r="D112" s="217" t="s">
        <v>120</v>
      </c>
      <c r="E112" s="218" t="s">
        <v>1</v>
      </c>
      <c r="F112" s="219" t="s">
        <v>153</v>
      </c>
      <c r="G112" s="216"/>
      <c r="H112" s="220">
        <v>6</v>
      </c>
      <c r="I112" s="221"/>
      <c r="J112" s="216"/>
      <c r="K112" s="216"/>
      <c r="L112" s="222"/>
      <c r="M112" s="237"/>
      <c r="N112" s="238"/>
      <c r="O112" s="238"/>
      <c r="P112" s="238"/>
      <c r="Q112" s="238"/>
      <c r="R112" s="238"/>
      <c r="S112" s="238"/>
      <c r="T112" s="239"/>
      <c r="AT112" s="226" t="s">
        <v>120</v>
      </c>
      <c r="AU112" s="226" t="s">
        <v>77</v>
      </c>
      <c r="AV112" s="11" t="s">
        <v>77</v>
      </c>
      <c r="AW112" s="11" t="s">
        <v>30</v>
      </c>
      <c r="AX112" s="11" t="s">
        <v>75</v>
      </c>
      <c r="AY112" s="226" t="s">
        <v>111</v>
      </c>
    </row>
    <row r="113" s="1" customFormat="1" ht="6.96" customHeight="1">
      <c r="B113" s="55"/>
      <c r="C113" s="56"/>
      <c r="D113" s="56"/>
      <c r="E113" s="56"/>
      <c r="F113" s="56"/>
      <c r="G113" s="56"/>
      <c r="H113" s="56"/>
      <c r="I113" s="153"/>
      <c r="J113" s="56"/>
      <c r="K113" s="56"/>
      <c r="L113" s="41"/>
    </row>
  </sheetData>
  <sheetProtection sheet="1" autoFilter="0" formatColumns="0" formatRows="0" objects="1" scenarios="1" spinCount="100000" saltValue="JVpvuAwJ7sZkpPDcO7KxUaoXT/5fuIAHPzCEcspiZ8ciEp/Nz13aD/uARd3SVecLJ4ZBatwzs3hyOp+NW8r8gw==" hashValue="nLtoBfotRfncyhmRI3XJXYixhwcFs5rJ8Y1oc92HoPLoUoMjhv+h/c8pIlPzsfU9PgsphyH8stcMX4NiIp0T7A==" algorithmName="SHA-512" password="CC35"/>
  <autoFilter ref="C85:K11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80</v>
      </c>
      <c r="AZ2" s="240" t="s">
        <v>160</v>
      </c>
      <c r="BA2" s="240" t="s">
        <v>1</v>
      </c>
      <c r="BB2" s="240" t="s">
        <v>161</v>
      </c>
      <c r="BC2" s="240" t="s">
        <v>162</v>
      </c>
      <c r="BD2" s="240" t="s">
        <v>77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77</v>
      </c>
      <c r="AZ3" s="240" t="s">
        <v>163</v>
      </c>
      <c r="BA3" s="240" t="s">
        <v>1</v>
      </c>
      <c r="BB3" s="240" t="s">
        <v>161</v>
      </c>
      <c r="BC3" s="240" t="s">
        <v>164</v>
      </c>
      <c r="BD3" s="240" t="s">
        <v>77</v>
      </c>
    </row>
    <row r="4" ht="24.96" customHeight="1">
      <c r="B4" s="18"/>
      <c r="D4" s="126" t="s">
        <v>81</v>
      </c>
      <c r="L4" s="18"/>
      <c r="M4" s="22" t="s">
        <v>10</v>
      </c>
      <c r="AT4" s="15" t="s">
        <v>4</v>
      </c>
      <c r="AZ4" s="240" t="s">
        <v>165</v>
      </c>
      <c r="BA4" s="240" t="s">
        <v>1</v>
      </c>
      <c r="BB4" s="240" t="s">
        <v>161</v>
      </c>
      <c r="BC4" s="240" t="s">
        <v>166</v>
      </c>
      <c r="BD4" s="240" t="s">
        <v>77</v>
      </c>
    </row>
    <row r="5" ht="6.96" customHeight="1">
      <c r="B5" s="18"/>
      <c r="L5" s="18"/>
      <c r="AZ5" s="240" t="s">
        <v>167</v>
      </c>
      <c r="BA5" s="240" t="s">
        <v>1</v>
      </c>
      <c r="BB5" s="240" t="s">
        <v>161</v>
      </c>
      <c r="BC5" s="240" t="s">
        <v>168</v>
      </c>
      <c r="BD5" s="240" t="s">
        <v>77</v>
      </c>
    </row>
    <row r="6" ht="12" customHeight="1">
      <c r="B6" s="18"/>
      <c r="D6" s="127" t="s">
        <v>16</v>
      </c>
      <c r="L6" s="18"/>
      <c r="AZ6" s="240" t="s">
        <v>169</v>
      </c>
      <c r="BA6" s="240" t="s">
        <v>1</v>
      </c>
      <c r="BB6" s="240" t="s">
        <v>161</v>
      </c>
      <c r="BC6" s="240" t="s">
        <v>170</v>
      </c>
      <c r="BD6" s="240" t="s">
        <v>77</v>
      </c>
    </row>
    <row r="7" ht="16.5" customHeight="1">
      <c r="B7" s="18"/>
      <c r="E7" s="128" t="str">
        <f>'Rekapitulace stavby'!K6</f>
        <v>VN Drahany - oprava</v>
      </c>
      <c r="F7" s="127"/>
      <c r="G7" s="127"/>
      <c r="H7" s="127"/>
      <c r="L7" s="18"/>
      <c r="AZ7" s="240" t="s">
        <v>171</v>
      </c>
      <c r="BA7" s="240" t="s">
        <v>1</v>
      </c>
      <c r="BB7" s="240" t="s">
        <v>161</v>
      </c>
      <c r="BC7" s="240" t="s">
        <v>172</v>
      </c>
      <c r="BD7" s="240" t="s">
        <v>77</v>
      </c>
    </row>
    <row r="8" s="1" customFormat="1" ht="12" customHeight="1">
      <c r="B8" s="41"/>
      <c r="D8" s="127" t="s">
        <v>82</v>
      </c>
      <c r="I8" s="129"/>
      <c r="L8" s="41"/>
      <c r="AZ8" s="240" t="s">
        <v>173</v>
      </c>
      <c r="BA8" s="240" t="s">
        <v>1</v>
      </c>
      <c r="BB8" s="240" t="s">
        <v>174</v>
      </c>
      <c r="BC8" s="240" t="s">
        <v>175</v>
      </c>
      <c r="BD8" s="240" t="s">
        <v>77</v>
      </c>
    </row>
    <row r="9" s="1" customFormat="1" ht="36.96" customHeight="1">
      <c r="B9" s="41"/>
      <c r="E9" s="130" t="s">
        <v>176</v>
      </c>
      <c r="F9" s="1"/>
      <c r="G9" s="1"/>
      <c r="H9" s="1"/>
      <c r="I9" s="129"/>
      <c r="L9" s="41"/>
      <c r="AZ9" s="240" t="s">
        <v>177</v>
      </c>
      <c r="BA9" s="240" t="s">
        <v>1</v>
      </c>
      <c r="BB9" s="240" t="s">
        <v>174</v>
      </c>
      <c r="BC9" s="240" t="s">
        <v>178</v>
      </c>
      <c r="BD9" s="240" t="s">
        <v>77</v>
      </c>
    </row>
    <row r="10" s="1" customFormat="1">
      <c r="B10" s="41"/>
      <c r="I10" s="129"/>
      <c r="L10" s="41"/>
      <c r="AZ10" s="240" t="s">
        <v>179</v>
      </c>
      <c r="BA10" s="240" t="s">
        <v>1</v>
      </c>
      <c r="BB10" s="240" t="s">
        <v>161</v>
      </c>
      <c r="BC10" s="240" t="s">
        <v>180</v>
      </c>
      <c r="BD10" s="240" t="s">
        <v>77</v>
      </c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  <c r="AZ11" s="240" t="s">
        <v>181</v>
      </c>
      <c r="BA11" s="240" t="s">
        <v>1</v>
      </c>
      <c r="BB11" s="240" t="s">
        <v>174</v>
      </c>
      <c r="BC11" s="240" t="s">
        <v>182</v>
      </c>
      <c r="BD11" s="240" t="s">
        <v>77</v>
      </c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30. 5. 2019</v>
      </c>
      <c r="L12" s="41"/>
      <c r="AZ12" s="240" t="s">
        <v>183</v>
      </c>
      <c r="BA12" s="240" t="s">
        <v>1</v>
      </c>
      <c r="BB12" s="240" t="s">
        <v>184</v>
      </c>
      <c r="BC12" s="240" t="s">
        <v>185</v>
      </c>
      <c r="BD12" s="240" t="s">
        <v>77</v>
      </c>
    </row>
    <row r="13" s="1" customFormat="1" ht="10.8" customHeight="1">
      <c r="B13" s="41"/>
      <c r="I13" s="129"/>
      <c r="L13" s="41"/>
      <c r="AZ13" s="240" t="s">
        <v>186</v>
      </c>
      <c r="BA13" s="240" t="s">
        <v>1</v>
      </c>
      <c r="BB13" s="240" t="s">
        <v>161</v>
      </c>
      <c r="BC13" s="240" t="s">
        <v>187</v>
      </c>
      <c r="BD13" s="240" t="s">
        <v>77</v>
      </c>
    </row>
    <row r="14" s="1" customFormat="1" ht="12" customHeight="1">
      <c r="B14" s="41"/>
      <c r="D14" s="127" t="s">
        <v>24</v>
      </c>
      <c r="I14" s="131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31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27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29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31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26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32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33</v>
      </c>
      <c r="I30" s="129"/>
      <c r="J30" s="138">
        <f>ROUND(J93,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35</v>
      </c>
      <c r="I32" s="140" t="s">
        <v>34</v>
      </c>
      <c r="J32" s="139" t="s">
        <v>36</v>
      </c>
      <c r="L32" s="41"/>
    </row>
    <row r="33" s="1" customFormat="1" ht="14.4" customHeight="1">
      <c r="B33" s="41"/>
      <c r="D33" s="127" t="s">
        <v>37</v>
      </c>
      <c r="E33" s="127" t="s">
        <v>38</v>
      </c>
      <c r="F33" s="141">
        <f>ROUND((SUM(BE93:BE367)),  2)</f>
        <v>0</v>
      </c>
      <c r="I33" s="142">
        <v>0.20999999999999999</v>
      </c>
      <c r="J33" s="141">
        <f>ROUND(((SUM(BE93:BE367))*I33),  2)</f>
        <v>0</v>
      </c>
      <c r="L33" s="41"/>
    </row>
    <row r="34" s="1" customFormat="1" ht="14.4" customHeight="1">
      <c r="B34" s="41"/>
      <c r="E34" s="127" t="s">
        <v>39</v>
      </c>
      <c r="F34" s="141">
        <f>ROUND((SUM(BF93:BF367)),  2)</f>
        <v>0</v>
      </c>
      <c r="I34" s="142">
        <v>0.14999999999999999</v>
      </c>
      <c r="J34" s="141">
        <f>ROUND(((SUM(BF93:BF367))*I34),  2)</f>
        <v>0</v>
      </c>
      <c r="L34" s="41"/>
    </row>
    <row r="35" hidden="1" s="1" customFormat="1" ht="14.4" customHeight="1">
      <c r="B35" s="41"/>
      <c r="E35" s="127" t="s">
        <v>40</v>
      </c>
      <c r="F35" s="141">
        <f>ROUND((SUM(BG93:BG367)),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41</v>
      </c>
      <c r="F36" s="141">
        <f>ROUND((SUM(BH93:BH367)),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42</v>
      </c>
      <c r="F37" s="141">
        <f>ROUND((SUM(BI93:BI367)),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43</v>
      </c>
      <c r="E39" s="145"/>
      <c r="F39" s="145"/>
      <c r="G39" s="146" t="s">
        <v>44</v>
      </c>
      <c r="H39" s="147" t="s">
        <v>45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84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VN Drahany - oprava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82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SO-01b - Bezpečnostní přeliv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30. 5. 2019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31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31" t="s">
        <v>31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85</v>
      </c>
      <c r="D57" s="159"/>
      <c r="E57" s="159"/>
      <c r="F57" s="159"/>
      <c r="G57" s="159"/>
      <c r="H57" s="159"/>
      <c r="I57" s="160"/>
      <c r="J57" s="161" t="s">
        <v>86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87</v>
      </c>
      <c r="D59" s="37"/>
      <c r="E59" s="37"/>
      <c r="F59" s="37"/>
      <c r="G59" s="37"/>
      <c r="H59" s="37"/>
      <c r="I59" s="129"/>
      <c r="J59" s="96">
        <f>J93</f>
        <v>0</v>
      </c>
      <c r="K59" s="37"/>
      <c r="L59" s="41"/>
      <c r="AU59" s="15" t="s">
        <v>88</v>
      </c>
    </row>
    <row r="60" s="7" customFormat="1" ht="24.96" customHeight="1">
      <c r="B60" s="163"/>
      <c r="C60" s="164"/>
      <c r="D60" s="165" t="s">
        <v>89</v>
      </c>
      <c r="E60" s="166"/>
      <c r="F60" s="166"/>
      <c r="G60" s="166"/>
      <c r="H60" s="166"/>
      <c r="I60" s="167"/>
      <c r="J60" s="168">
        <f>J94</f>
        <v>0</v>
      </c>
      <c r="K60" s="164"/>
      <c r="L60" s="169"/>
    </row>
    <row r="61" s="8" customFormat="1" ht="19.92" customHeight="1">
      <c r="B61" s="170"/>
      <c r="C61" s="171"/>
      <c r="D61" s="172" t="s">
        <v>90</v>
      </c>
      <c r="E61" s="173"/>
      <c r="F61" s="173"/>
      <c r="G61" s="173"/>
      <c r="H61" s="173"/>
      <c r="I61" s="174"/>
      <c r="J61" s="175">
        <f>J95</f>
        <v>0</v>
      </c>
      <c r="K61" s="171"/>
      <c r="L61" s="176"/>
    </row>
    <row r="62" s="8" customFormat="1" ht="19.92" customHeight="1">
      <c r="B62" s="170"/>
      <c r="C62" s="171"/>
      <c r="D62" s="172" t="s">
        <v>188</v>
      </c>
      <c r="E62" s="173"/>
      <c r="F62" s="173"/>
      <c r="G62" s="173"/>
      <c r="H62" s="173"/>
      <c r="I62" s="174"/>
      <c r="J62" s="175">
        <f>J176</f>
        <v>0</v>
      </c>
      <c r="K62" s="171"/>
      <c r="L62" s="176"/>
    </row>
    <row r="63" s="8" customFormat="1" ht="19.92" customHeight="1">
      <c r="B63" s="170"/>
      <c r="C63" s="171"/>
      <c r="D63" s="172" t="s">
        <v>189</v>
      </c>
      <c r="E63" s="173"/>
      <c r="F63" s="173"/>
      <c r="G63" s="173"/>
      <c r="H63" s="173"/>
      <c r="I63" s="174"/>
      <c r="J63" s="175">
        <f>J192</f>
        <v>0</v>
      </c>
      <c r="K63" s="171"/>
      <c r="L63" s="176"/>
    </row>
    <row r="64" s="8" customFormat="1" ht="19.92" customHeight="1">
      <c r="B64" s="170"/>
      <c r="C64" s="171"/>
      <c r="D64" s="172" t="s">
        <v>190</v>
      </c>
      <c r="E64" s="173"/>
      <c r="F64" s="173"/>
      <c r="G64" s="173"/>
      <c r="H64" s="173"/>
      <c r="I64" s="174"/>
      <c r="J64" s="175">
        <f>J212</f>
        <v>0</v>
      </c>
      <c r="K64" s="171"/>
      <c r="L64" s="176"/>
    </row>
    <row r="65" s="8" customFormat="1" ht="19.92" customHeight="1">
      <c r="B65" s="170"/>
      <c r="C65" s="171"/>
      <c r="D65" s="172" t="s">
        <v>191</v>
      </c>
      <c r="E65" s="173"/>
      <c r="F65" s="173"/>
      <c r="G65" s="173"/>
      <c r="H65" s="173"/>
      <c r="I65" s="174"/>
      <c r="J65" s="175">
        <f>J246</f>
        <v>0</v>
      </c>
      <c r="K65" s="171"/>
      <c r="L65" s="176"/>
    </row>
    <row r="66" s="8" customFormat="1" ht="19.92" customHeight="1">
      <c r="B66" s="170"/>
      <c r="C66" s="171"/>
      <c r="D66" s="172" t="s">
        <v>91</v>
      </c>
      <c r="E66" s="173"/>
      <c r="F66" s="173"/>
      <c r="G66" s="173"/>
      <c r="H66" s="173"/>
      <c r="I66" s="174"/>
      <c r="J66" s="175">
        <f>J271</f>
        <v>0</v>
      </c>
      <c r="K66" s="171"/>
      <c r="L66" s="176"/>
    </row>
    <row r="67" s="8" customFormat="1" ht="19.92" customHeight="1">
      <c r="B67" s="170"/>
      <c r="C67" s="171"/>
      <c r="D67" s="172" t="s">
        <v>192</v>
      </c>
      <c r="E67" s="173"/>
      <c r="F67" s="173"/>
      <c r="G67" s="173"/>
      <c r="H67" s="173"/>
      <c r="I67" s="174"/>
      <c r="J67" s="175">
        <f>J327</f>
        <v>0</v>
      </c>
      <c r="K67" s="171"/>
      <c r="L67" s="176"/>
    </row>
    <row r="68" s="8" customFormat="1" ht="19.92" customHeight="1">
      <c r="B68" s="170"/>
      <c r="C68" s="171"/>
      <c r="D68" s="172" t="s">
        <v>193</v>
      </c>
      <c r="E68" s="173"/>
      <c r="F68" s="173"/>
      <c r="G68" s="173"/>
      <c r="H68" s="173"/>
      <c r="I68" s="174"/>
      <c r="J68" s="175">
        <f>J338</f>
        <v>0</v>
      </c>
      <c r="K68" s="171"/>
      <c r="L68" s="176"/>
    </row>
    <row r="69" s="7" customFormat="1" ht="24.96" customHeight="1">
      <c r="B69" s="163"/>
      <c r="C69" s="164"/>
      <c r="D69" s="165" t="s">
        <v>194</v>
      </c>
      <c r="E69" s="166"/>
      <c r="F69" s="166"/>
      <c r="G69" s="166"/>
      <c r="H69" s="166"/>
      <c r="I69" s="167"/>
      <c r="J69" s="168">
        <f>J340</f>
        <v>0</v>
      </c>
      <c r="K69" s="164"/>
      <c r="L69" s="169"/>
    </row>
    <row r="70" s="8" customFormat="1" ht="19.92" customHeight="1">
      <c r="B70" s="170"/>
      <c r="C70" s="171"/>
      <c r="D70" s="172" t="s">
        <v>195</v>
      </c>
      <c r="E70" s="173"/>
      <c r="F70" s="173"/>
      <c r="G70" s="173"/>
      <c r="H70" s="173"/>
      <c r="I70" s="174"/>
      <c r="J70" s="175">
        <f>J341</f>
        <v>0</v>
      </c>
      <c r="K70" s="171"/>
      <c r="L70" s="176"/>
    </row>
    <row r="71" s="8" customFormat="1" ht="19.92" customHeight="1">
      <c r="B71" s="170"/>
      <c r="C71" s="171"/>
      <c r="D71" s="172" t="s">
        <v>196</v>
      </c>
      <c r="E71" s="173"/>
      <c r="F71" s="173"/>
      <c r="G71" s="173"/>
      <c r="H71" s="173"/>
      <c r="I71" s="174"/>
      <c r="J71" s="175">
        <f>J345</f>
        <v>0</v>
      </c>
      <c r="K71" s="171"/>
      <c r="L71" s="176"/>
    </row>
    <row r="72" s="8" customFormat="1" ht="19.92" customHeight="1">
      <c r="B72" s="170"/>
      <c r="C72" s="171"/>
      <c r="D72" s="172" t="s">
        <v>197</v>
      </c>
      <c r="E72" s="173"/>
      <c r="F72" s="173"/>
      <c r="G72" s="173"/>
      <c r="H72" s="173"/>
      <c r="I72" s="174"/>
      <c r="J72" s="175">
        <f>J349</f>
        <v>0</v>
      </c>
      <c r="K72" s="171"/>
      <c r="L72" s="176"/>
    </row>
    <row r="73" s="8" customFormat="1" ht="19.92" customHeight="1">
      <c r="B73" s="170"/>
      <c r="C73" s="171"/>
      <c r="D73" s="172" t="s">
        <v>198</v>
      </c>
      <c r="E73" s="173"/>
      <c r="F73" s="173"/>
      <c r="G73" s="173"/>
      <c r="H73" s="173"/>
      <c r="I73" s="174"/>
      <c r="J73" s="175">
        <f>J364</f>
        <v>0</v>
      </c>
      <c r="K73" s="171"/>
      <c r="L73" s="176"/>
    </row>
    <row r="74" s="1" customFormat="1" ht="21.84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153"/>
      <c r="J75" s="56"/>
      <c r="K75" s="56"/>
      <c r="L75" s="41"/>
    </row>
    <row r="79" s="1" customFormat="1" ht="6.96" customHeight="1">
      <c r="B79" s="57"/>
      <c r="C79" s="58"/>
      <c r="D79" s="58"/>
      <c r="E79" s="58"/>
      <c r="F79" s="58"/>
      <c r="G79" s="58"/>
      <c r="H79" s="58"/>
      <c r="I79" s="156"/>
      <c r="J79" s="58"/>
      <c r="K79" s="58"/>
      <c r="L79" s="41"/>
    </row>
    <row r="80" s="1" customFormat="1" ht="24.96" customHeight="1">
      <c r="B80" s="36"/>
      <c r="C80" s="21" t="s">
        <v>96</v>
      </c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1" customFormat="1" ht="12" customHeight="1">
      <c r="B82" s="36"/>
      <c r="C82" s="30" t="s">
        <v>16</v>
      </c>
      <c r="D82" s="37"/>
      <c r="E82" s="37"/>
      <c r="F82" s="37"/>
      <c r="G82" s="37"/>
      <c r="H82" s="37"/>
      <c r="I82" s="129"/>
      <c r="J82" s="37"/>
      <c r="K82" s="37"/>
      <c r="L82" s="41"/>
    </row>
    <row r="83" s="1" customFormat="1" ht="16.5" customHeight="1">
      <c r="B83" s="36"/>
      <c r="C83" s="37"/>
      <c r="D83" s="37"/>
      <c r="E83" s="157" t="str">
        <f>E7</f>
        <v>VN Drahany - oprava</v>
      </c>
      <c r="F83" s="30"/>
      <c r="G83" s="30"/>
      <c r="H83" s="30"/>
      <c r="I83" s="129"/>
      <c r="J83" s="37"/>
      <c r="K83" s="37"/>
      <c r="L83" s="41"/>
    </row>
    <row r="84" s="1" customFormat="1" ht="12" customHeight="1">
      <c r="B84" s="36"/>
      <c r="C84" s="30" t="s">
        <v>82</v>
      </c>
      <c r="D84" s="37"/>
      <c r="E84" s="37"/>
      <c r="F84" s="37"/>
      <c r="G84" s="37"/>
      <c r="H84" s="37"/>
      <c r="I84" s="129"/>
      <c r="J84" s="37"/>
      <c r="K84" s="37"/>
      <c r="L84" s="41"/>
    </row>
    <row r="85" s="1" customFormat="1" ht="16.5" customHeight="1">
      <c r="B85" s="36"/>
      <c r="C85" s="37"/>
      <c r="D85" s="37"/>
      <c r="E85" s="62" t="str">
        <f>E9</f>
        <v>SO-01b - Bezpečnostní přeliv</v>
      </c>
      <c r="F85" s="37"/>
      <c r="G85" s="37"/>
      <c r="H85" s="37"/>
      <c r="I85" s="129"/>
      <c r="J85" s="37"/>
      <c r="K85" s="37"/>
      <c r="L85" s="41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129"/>
      <c r="J86" s="37"/>
      <c r="K86" s="37"/>
      <c r="L86" s="41"/>
    </row>
    <row r="87" s="1" customFormat="1" ht="12" customHeight="1">
      <c r="B87" s="36"/>
      <c r="C87" s="30" t="s">
        <v>20</v>
      </c>
      <c r="D87" s="37"/>
      <c r="E87" s="37"/>
      <c r="F87" s="25" t="str">
        <f>F12</f>
        <v xml:space="preserve"> </v>
      </c>
      <c r="G87" s="37"/>
      <c r="H87" s="37"/>
      <c r="I87" s="131" t="s">
        <v>22</v>
      </c>
      <c r="J87" s="65" t="str">
        <f>IF(J12="","",J12)</f>
        <v>30. 5. 2019</v>
      </c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29"/>
      <c r="J88" s="37"/>
      <c r="K88" s="37"/>
      <c r="L88" s="41"/>
    </row>
    <row r="89" s="1" customFormat="1" ht="13.65" customHeight="1">
      <c r="B89" s="36"/>
      <c r="C89" s="30" t="s">
        <v>24</v>
      </c>
      <c r="D89" s="37"/>
      <c r="E89" s="37"/>
      <c r="F89" s="25" t="str">
        <f>E15</f>
        <v xml:space="preserve"> </v>
      </c>
      <c r="G89" s="37"/>
      <c r="H89" s="37"/>
      <c r="I89" s="131" t="s">
        <v>29</v>
      </c>
      <c r="J89" s="34" t="str">
        <f>E21</f>
        <v xml:space="preserve"> </v>
      </c>
      <c r="K89" s="37"/>
      <c r="L89" s="41"/>
    </row>
    <row r="90" s="1" customFormat="1" ht="13.65" customHeight="1">
      <c r="B90" s="36"/>
      <c r="C90" s="30" t="s">
        <v>27</v>
      </c>
      <c r="D90" s="37"/>
      <c r="E90" s="37"/>
      <c r="F90" s="25" t="str">
        <f>IF(E18="","",E18)</f>
        <v>Vyplň údaj</v>
      </c>
      <c r="G90" s="37"/>
      <c r="H90" s="37"/>
      <c r="I90" s="131" t="s">
        <v>31</v>
      </c>
      <c r="J90" s="34" t="str">
        <f>E24</f>
        <v xml:space="preserve"> </v>
      </c>
      <c r="K90" s="37"/>
      <c r="L90" s="41"/>
    </row>
    <row r="91" s="1" customFormat="1" ht="10.32" customHeight="1">
      <c r="B91" s="36"/>
      <c r="C91" s="37"/>
      <c r="D91" s="37"/>
      <c r="E91" s="37"/>
      <c r="F91" s="37"/>
      <c r="G91" s="37"/>
      <c r="H91" s="37"/>
      <c r="I91" s="129"/>
      <c r="J91" s="37"/>
      <c r="K91" s="37"/>
      <c r="L91" s="41"/>
    </row>
    <row r="92" s="9" customFormat="1" ht="29.28" customHeight="1">
      <c r="B92" s="177"/>
      <c r="C92" s="178" t="s">
        <v>97</v>
      </c>
      <c r="D92" s="179" t="s">
        <v>52</v>
      </c>
      <c r="E92" s="179" t="s">
        <v>48</v>
      </c>
      <c r="F92" s="179" t="s">
        <v>49</v>
      </c>
      <c r="G92" s="179" t="s">
        <v>98</v>
      </c>
      <c r="H92" s="179" t="s">
        <v>99</v>
      </c>
      <c r="I92" s="180" t="s">
        <v>100</v>
      </c>
      <c r="J92" s="179" t="s">
        <v>86</v>
      </c>
      <c r="K92" s="181" t="s">
        <v>101</v>
      </c>
      <c r="L92" s="182"/>
      <c r="M92" s="86" t="s">
        <v>1</v>
      </c>
      <c r="N92" s="87" t="s">
        <v>37</v>
      </c>
      <c r="O92" s="87" t="s">
        <v>102</v>
      </c>
      <c r="P92" s="87" t="s">
        <v>103</v>
      </c>
      <c r="Q92" s="87" t="s">
        <v>104</v>
      </c>
      <c r="R92" s="87" t="s">
        <v>105</v>
      </c>
      <c r="S92" s="87" t="s">
        <v>106</v>
      </c>
      <c r="T92" s="88" t="s">
        <v>107</v>
      </c>
    </row>
    <row r="93" s="1" customFormat="1" ht="22.8" customHeight="1">
      <c r="B93" s="36"/>
      <c r="C93" s="93" t="s">
        <v>108</v>
      </c>
      <c r="D93" s="37"/>
      <c r="E93" s="37"/>
      <c r="F93" s="37"/>
      <c r="G93" s="37"/>
      <c r="H93" s="37"/>
      <c r="I93" s="129"/>
      <c r="J93" s="183">
        <f>BK93</f>
        <v>0</v>
      </c>
      <c r="K93" s="37"/>
      <c r="L93" s="41"/>
      <c r="M93" s="89"/>
      <c r="N93" s="90"/>
      <c r="O93" s="90"/>
      <c r="P93" s="184">
        <f>P94+P340</f>
        <v>0</v>
      </c>
      <c r="Q93" s="90"/>
      <c r="R93" s="184">
        <f>R94+R340</f>
        <v>107.87393206000002</v>
      </c>
      <c r="S93" s="90"/>
      <c r="T93" s="185">
        <f>T94+T340</f>
        <v>98.266970000000015</v>
      </c>
      <c r="AT93" s="15" t="s">
        <v>66</v>
      </c>
      <c r="AU93" s="15" t="s">
        <v>88</v>
      </c>
      <c r="BK93" s="186">
        <f>BK94+BK340</f>
        <v>0</v>
      </c>
    </row>
    <row r="94" s="10" customFormat="1" ht="25.92" customHeight="1">
      <c r="B94" s="187"/>
      <c r="C94" s="188"/>
      <c r="D94" s="189" t="s">
        <v>66</v>
      </c>
      <c r="E94" s="190" t="s">
        <v>109</v>
      </c>
      <c r="F94" s="190" t="s">
        <v>110</v>
      </c>
      <c r="G94" s="188"/>
      <c r="H94" s="188"/>
      <c r="I94" s="191"/>
      <c r="J94" s="192">
        <f>BK94</f>
        <v>0</v>
      </c>
      <c r="K94" s="188"/>
      <c r="L94" s="193"/>
      <c r="M94" s="194"/>
      <c r="N94" s="195"/>
      <c r="O94" s="195"/>
      <c r="P94" s="196">
        <f>P95+P176+P192+P212+P246+P271+P327+P338</f>
        <v>0</v>
      </c>
      <c r="Q94" s="195"/>
      <c r="R94" s="196">
        <f>R95+R176+R192+R212+R246+R271+R327+R338</f>
        <v>107.87118206000001</v>
      </c>
      <c r="S94" s="195"/>
      <c r="T94" s="197">
        <f>T95+T176+T192+T212+T246+T271+T327+T338</f>
        <v>98.266970000000015</v>
      </c>
      <c r="AR94" s="198" t="s">
        <v>75</v>
      </c>
      <c r="AT94" s="199" t="s">
        <v>66</v>
      </c>
      <c r="AU94" s="199" t="s">
        <v>67</v>
      </c>
      <c r="AY94" s="198" t="s">
        <v>111</v>
      </c>
      <c r="BK94" s="200">
        <f>BK95+BK176+BK192+BK212+BK246+BK271+BK327+BK338</f>
        <v>0</v>
      </c>
    </row>
    <row r="95" s="10" customFormat="1" ht="22.8" customHeight="1">
      <c r="B95" s="187"/>
      <c r="C95" s="188"/>
      <c r="D95" s="189" t="s">
        <v>66</v>
      </c>
      <c r="E95" s="201" t="s">
        <v>75</v>
      </c>
      <c r="F95" s="201" t="s">
        <v>112</v>
      </c>
      <c r="G95" s="188"/>
      <c r="H95" s="188"/>
      <c r="I95" s="191"/>
      <c r="J95" s="202">
        <f>BK95</f>
        <v>0</v>
      </c>
      <c r="K95" s="188"/>
      <c r="L95" s="193"/>
      <c r="M95" s="194"/>
      <c r="N95" s="195"/>
      <c r="O95" s="195"/>
      <c r="P95" s="196">
        <f>SUM(P96:P175)</f>
        <v>0</v>
      </c>
      <c r="Q95" s="195"/>
      <c r="R95" s="196">
        <f>SUM(R96:R175)</f>
        <v>5.9635676900000005</v>
      </c>
      <c r="S95" s="195"/>
      <c r="T95" s="197">
        <f>SUM(T96:T175)</f>
        <v>87.709100000000006</v>
      </c>
      <c r="AR95" s="198" t="s">
        <v>75</v>
      </c>
      <c r="AT95" s="199" t="s">
        <v>66</v>
      </c>
      <c r="AU95" s="199" t="s">
        <v>75</v>
      </c>
      <c r="AY95" s="198" t="s">
        <v>111</v>
      </c>
      <c r="BK95" s="200">
        <f>SUM(BK96:BK175)</f>
        <v>0</v>
      </c>
    </row>
    <row r="96" s="1" customFormat="1" ht="22.5" customHeight="1">
      <c r="B96" s="36"/>
      <c r="C96" s="203" t="s">
        <v>75</v>
      </c>
      <c r="D96" s="203" t="s">
        <v>113</v>
      </c>
      <c r="E96" s="204" t="s">
        <v>199</v>
      </c>
      <c r="F96" s="205" t="s">
        <v>200</v>
      </c>
      <c r="G96" s="206" t="s">
        <v>174</v>
      </c>
      <c r="H96" s="207">
        <v>59.223999999999997</v>
      </c>
      <c r="I96" s="208"/>
      <c r="J96" s="209">
        <f>ROUND(I96*H96,2)</f>
        <v>0</v>
      </c>
      <c r="K96" s="205" t="s">
        <v>117</v>
      </c>
      <c r="L96" s="41"/>
      <c r="M96" s="210" t="s">
        <v>1</v>
      </c>
      <c r="N96" s="211" t="s">
        <v>38</v>
      </c>
      <c r="O96" s="77"/>
      <c r="P96" s="212">
        <f>O96*H96</f>
        <v>0</v>
      </c>
      <c r="Q96" s="212">
        <v>0</v>
      </c>
      <c r="R96" s="212">
        <f>Q96*H96</f>
        <v>0</v>
      </c>
      <c r="S96" s="212">
        <v>0.32500000000000001</v>
      </c>
      <c r="T96" s="213">
        <f>S96*H96</f>
        <v>19.247799999999998</v>
      </c>
      <c r="AR96" s="15" t="s">
        <v>118</v>
      </c>
      <c r="AT96" s="15" t="s">
        <v>113</v>
      </c>
      <c r="AU96" s="15" t="s">
        <v>77</v>
      </c>
      <c r="AY96" s="15" t="s">
        <v>111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75</v>
      </c>
      <c r="BK96" s="214">
        <f>ROUND(I96*H96,2)</f>
        <v>0</v>
      </c>
      <c r="BL96" s="15" t="s">
        <v>118</v>
      </c>
      <c r="BM96" s="15" t="s">
        <v>201</v>
      </c>
    </row>
    <row r="97" s="11" customFormat="1">
      <c r="B97" s="215"/>
      <c r="C97" s="216"/>
      <c r="D97" s="217" t="s">
        <v>120</v>
      </c>
      <c r="E97" s="218" t="s">
        <v>1</v>
      </c>
      <c r="F97" s="219" t="s">
        <v>173</v>
      </c>
      <c r="G97" s="216"/>
      <c r="H97" s="220">
        <v>59.223999999999997</v>
      </c>
      <c r="I97" s="221"/>
      <c r="J97" s="216"/>
      <c r="K97" s="216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120</v>
      </c>
      <c r="AU97" s="226" t="s">
        <v>77</v>
      </c>
      <c r="AV97" s="11" t="s">
        <v>77</v>
      </c>
      <c r="AW97" s="11" t="s">
        <v>30</v>
      </c>
      <c r="AX97" s="11" t="s">
        <v>75</v>
      </c>
      <c r="AY97" s="226" t="s">
        <v>111</v>
      </c>
    </row>
    <row r="98" s="1" customFormat="1" ht="22.5" customHeight="1">
      <c r="B98" s="36"/>
      <c r="C98" s="203" t="s">
        <v>77</v>
      </c>
      <c r="D98" s="203" t="s">
        <v>113</v>
      </c>
      <c r="E98" s="204" t="s">
        <v>202</v>
      </c>
      <c r="F98" s="205" t="s">
        <v>203</v>
      </c>
      <c r="G98" s="206" t="s">
        <v>161</v>
      </c>
      <c r="H98" s="207">
        <v>19.280000000000001</v>
      </c>
      <c r="I98" s="208"/>
      <c r="J98" s="209">
        <f>ROUND(I98*H98,2)</f>
        <v>0</v>
      </c>
      <c r="K98" s="205" t="s">
        <v>117</v>
      </c>
      <c r="L98" s="41"/>
      <c r="M98" s="210" t="s">
        <v>1</v>
      </c>
      <c r="N98" s="211" t="s">
        <v>38</v>
      </c>
      <c r="O98" s="77"/>
      <c r="P98" s="212">
        <f>O98*H98</f>
        <v>0</v>
      </c>
      <c r="Q98" s="212">
        <v>0</v>
      </c>
      <c r="R98" s="212">
        <f>Q98*H98</f>
        <v>0</v>
      </c>
      <c r="S98" s="212">
        <v>1.8</v>
      </c>
      <c r="T98" s="213">
        <f>S98*H98</f>
        <v>34.704000000000001</v>
      </c>
      <c r="AR98" s="15" t="s">
        <v>118</v>
      </c>
      <c r="AT98" s="15" t="s">
        <v>113</v>
      </c>
      <c r="AU98" s="15" t="s">
        <v>77</v>
      </c>
      <c r="AY98" s="15" t="s">
        <v>111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75</v>
      </c>
      <c r="BK98" s="214">
        <f>ROUND(I98*H98,2)</f>
        <v>0</v>
      </c>
      <c r="BL98" s="15" t="s">
        <v>118</v>
      </c>
      <c r="BM98" s="15" t="s">
        <v>204</v>
      </c>
    </row>
    <row r="99" s="12" customFormat="1">
      <c r="B99" s="227"/>
      <c r="C99" s="228"/>
      <c r="D99" s="217" t="s">
        <v>120</v>
      </c>
      <c r="E99" s="229" t="s">
        <v>1</v>
      </c>
      <c r="F99" s="230" t="s">
        <v>205</v>
      </c>
      <c r="G99" s="228"/>
      <c r="H99" s="229" t="s">
        <v>1</v>
      </c>
      <c r="I99" s="231"/>
      <c r="J99" s="228"/>
      <c r="K99" s="228"/>
      <c r="L99" s="232"/>
      <c r="M99" s="233"/>
      <c r="N99" s="234"/>
      <c r="O99" s="234"/>
      <c r="P99" s="234"/>
      <c r="Q99" s="234"/>
      <c r="R99" s="234"/>
      <c r="S99" s="234"/>
      <c r="T99" s="235"/>
      <c r="AT99" s="236" t="s">
        <v>120</v>
      </c>
      <c r="AU99" s="236" t="s">
        <v>77</v>
      </c>
      <c r="AV99" s="12" t="s">
        <v>75</v>
      </c>
      <c r="AW99" s="12" t="s">
        <v>30</v>
      </c>
      <c r="AX99" s="12" t="s">
        <v>67</v>
      </c>
      <c r="AY99" s="236" t="s">
        <v>111</v>
      </c>
    </row>
    <row r="100" s="11" customFormat="1">
      <c r="B100" s="215"/>
      <c r="C100" s="216"/>
      <c r="D100" s="217" t="s">
        <v>120</v>
      </c>
      <c r="E100" s="218" t="s">
        <v>186</v>
      </c>
      <c r="F100" s="219" t="s">
        <v>206</v>
      </c>
      <c r="G100" s="216"/>
      <c r="H100" s="220">
        <v>19.280000000000001</v>
      </c>
      <c r="I100" s="221"/>
      <c r="J100" s="216"/>
      <c r="K100" s="216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120</v>
      </c>
      <c r="AU100" s="226" t="s">
        <v>77</v>
      </c>
      <c r="AV100" s="11" t="s">
        <v>77</v>
      </c>
      <c r="AW100" s="11" t="s">
        <v>30</v>
      </c>
      <c r="AX100" s="11" t="s">
        <v>75</v>
      </c>
      <c r="AY100" s="226" t="s">
        <v>111</v>
      </c>
    </row>
    <row r="101" s="1" customFormat="1" ht="22.5" customHeight="1">
      <c r="B101" s="36"/>
      <c r="C101" s="203" t="s">
        <v>129</v>
      </c>
      <c r="D101" s="203" t="s">
        <v>113</v>
      </c>
      <c r="E101" s="204" t="s">
        <v>207</v>
      </c>
      <c r="F101" s="205" t="s">
        <v>208</v>
      </c>
      <c r="G101" s="206" t="s">
        <v>161</v>
      </c>
      <c r="H101" s="207">
        <v>17.766999999999999</v>
      </c>
      <c r="I101" s="208"/>
      <c r="J101" s="209">
        <f>ROUND(I101*H101,2)</f>
        <v>0</v>
      </c>
      <c r="K101" s="205" t="s">
        <v>117</v>
      </c>
      <c r="L101" s="41"/>
      <c r="M101" s="210" t="s">
        <v>1</v>
      </c>
      <c r="N101" s="211" t="s">
        <v>38</v>
      </c>
      <c r="O101" s="77"/>
      <c r="P101" s="212">
        <f>O101*H101</f>
        <v>0</v>
      </c>
      <c r="Q101" s="212">
        <v>0</v>
      </c>
      <c r="R101" s="212">
        <f>Q101*H101</f>
        <v>0</v>
      </c>
      <c r="S101" s="212">
        <v>1.8999999999999999</v>
      </c>
      <c r="T101" s="213">
        <f>S101*H101</f>
        <v>33.757300000000001</v>
      </c>
      <c r="AR101" s="15" t="s">
        <v>118</v>
      </c>
      <c r="AT101" s="15" t="s">
        <v>113</v>
      </c>
      <c r="AU101" s="15" t="s">
        <v>77</v>
      </c>
      <c r="AY101" s="15" t="s">
        <v>111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75</v>
      </c>
      <c r="BK101" s="214">
        <f>ROUND(I101*H101,2)</f>
        <v>0</v>
      </c>
      <c r="BL101" s="15" t="s">
        <v>118</v>
      </c>
      <c r="BM101" s="15" t="s">
        <v>209</v>
      </c>
    </row>
    <row r="102" s="11" customFormat="1">
      <c r="B102" s="215"/>
      <c r="C102" s="216"/>
      <c r="D102" s="217" t="s">
        <v>120</v>
      </c>
      <c r="E102" s="218" t="s">
        <v>1</v>
      </c>
      <c r="F102" s="219" t="s">
        <v>210</v>
      </c>
      <c r="G102" s="216"/>
      <c r="H102" s="220">
        <v>17.766999999999999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120</v>
      </c>
      <c r="AU102" s="226" t="s">
        <v>77</v>
      </c>
      <c r="AV102" s="11" t="s">
        <v>77</v>
      </c>
      <c r="AW102" s="11" t="s">
        <v>30</v>
      </c>
      <c r="AX102" s="11" t="s">
        <v>75</v>
      </c>
      <c r="AY102" s="226" t="s">
        <v>111</v>
      </c>
    </row>
    <row r="103" s="1" customFormat="1" ht="22.5" customHeight="1">
      <c r="B103" s="36"/>
      <c r="C103" s="203" t="s">
        <v>118</v>
      </c>
      <c r="D103" s="203" t="s">
        <v>113</v>
      </c>
      <c r="E103" s="204" t="s">
        <v>211</v>
      </c>
      <c r="F103" s="205" t="s">
        <v>212</v>
      </c>
      <c r="G103" s="206" t="s">
        <v>161</v>
      </c>
      <c r="H103" s="207">
        <v>13.496</v>
      </c>
      <c r="I103" s="208"/>
      <c r="J103" s="209">
        <f>ROUND(I103*H103,2)</f>
        <v>0</v>
      </c>
      <c r="K103" s="205" t="s">
        <v>117</v>
      </c>
      <c r="L103" s="41"/>
      <c r="M103" s="210" t="s">
        <v>1</v>
      </c>
      <c r="N103" s="211" t="s">
        <v>38</v>
      </c>
      <c r="O103" s="77"/>
      <c r="P103" s="212">
        <f>O103*H103</f>
        <v>0</v>
      </c>
      <c r="Q103" s="212">
        <v>0.40000000000000002</v>
      </c>
      <c r="R103" s="212">
        <f>Q103*H103</f>
        <v>5.3984000000000005</v>
      </c>
      <c r="S103" s="212">
        <v>0</v>
      </c>
      <c r="T103" s="213">
        <f>S103*H103</f>
        <v>0</v>
      </c>
      <c r="AR103" s="15" t="s">
        <v>118</v>
      </c>
      <c r="AT103" s="15" t="s">
        <v>113</v>
      </c>
      <c r="AU103" s="15" t="s">
        <v>77</v>
      </c>
      <c r="AY103" s="15" t="s">
        <v>111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75</v>
      </c>
      <c r="BK103" s="214">
        <f>ROUND(I103*H103,2)</f>
        <v>0</v>
      </c>
      <c r="BL103" s="15" t="s">
        <v>118</v>
      </c>
      <c r="BM103" s="15" t="s">
        <v>213</v>
      </c>
    </row>
    <row r="104" s="12" customFormat="1">
      <c r="B104" s="227"/>
      <c r="C104" s="228"/>
      <c r="D104" s="217" t="s">
        <v>120</v>
      </c>
      <c r="E104" s="229" t="s">
        <v>1</v>
      </c>
      <c r="F104" s="230" t="s">
        <v>214</v>
      </c>
      <c r="G104" s="228"/>
      <c r="H104" s="229" t="s">
        <v>1</v>
      </c>
      <c r="I104" s="231"/>
      <c r="J104" s="228"/>
      <c r="K104" s="228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120</v>
      </c>
      <c r="AU104" s="236" t="s">
        <v>77</v>
      </c>
      <c r="AV104" s="12" t="s">
        <v>75</v>
      </c>
      <c r="AW104" s="12" t="s">
        <v>30</v>
      </c>
      <c r="AX104" s="12" t="s">
        <v>67</v>
      </c>
      <c r="AY104" s="236" t="s">
        <v>111</v>
      </c>
    </row>
    <row r="105" s="11" customFormat="1">
      <c r="B105" s="215"/>
      <c r="C105" s="216"/>
      <c r="D105" s="217" t="s">
        <v>120</v>
      </c>
      <c r="E105" s="218" t="s">
        <v>1</v>
      </c>
      <c r="F105" s="219" t="s">
        <v>215</v>
      </c>
      <c r="G105" s="216"/>
      <c r="H105" s="220">
        <v>13.496</v>
      </c>
      <c r="I105" s="221"/>
      <c r="J105" s="216"/>
      <c r="K105" s="216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120</v>
      </c>
      <c r="AU105" s="226" t="s">
        <v>77</v>
      </c>
      <c r="AV105" s="11" t="s">
        <v>77</v>
      </c>
      <c r="AW105" s="11" t="s">
        <v>30</v>
      </c>
      <c r="AX105" s="11" t="s">
        <v>75</v>
      </c>
      <c r="AY105" s="226" t="s">
        <v>111</v>
      </c>
    </row>
    <row r="106" s="1" customFormat="1" ht="22.5" customHeight="1">
      <c r="B106" s="36"/>
      <c r="C106" s="203" t="s">
        <v>136</v>
      </c>
      <c r="D106" s="203" t="s">
        <v>113</v>
      </c>
      <c r="E106" s="204" t="s">
        <v>216</v>
      </c>
      <c r="F106" s="205" t="s">
        <v>217</v>
      </c>
      <c r="G106" s="206" t="s">
        <v>161</v>
      </c>
      <c r="H106" s="207">
        <v>14.214</v>
      </c>
      <c r="I106" s="208"/>
      <c r="J106" s="209">
        <f>ROUND(I106*H106,2)</f>
        <v>0</v>
      </c>
      <c r="K106" s="205" t="s">
        <v>117</v>
      </c>
      <c r="L106" s="41"/>
      <c r="M106" s="210" t="s">
        <v>1</v>
      </c>
      <c r="N106" s="211" t="s">
        <v>38</v>
      </c>
      <c r="O106" s="77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15" t="s">
        <v>118</v>
      </c>
      <c r="AT106" s="15" t="s">
        <v>113</v>
      </c>
      <c r="AU106" s="15" t="s">
        <v>77</v>
      </c>
      <c r="AY106" s="15" t="s">
        <v>111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75</v>
      </c>
      <c r="BK106" s="214">
        <f>ROUND(I106*H106,2)</f>
        <v>0</v>
      </c>
      <c r="BL106" s="15" t="s">
        <v>118</v>
      </c>
      <c r="BM106" s="15" t="s">
        <v>218</v>
      </c>
    </row>
    <row r="107" s="12" customFormat="1">
      <c r="B107" s="227"/>
      <c r="C107" s="228"/>
      <c r="D107" s="217" t="s">
        <v>120</v>
      </c>
      <c r="E107" s="229" t="s">
        <v>1</v>
      </c>
      <c r="F107" s="230" t="s">
        <v>219</v>
      </c>
      <c r="G107" s="228"/>
      <c r="H107" s="229" t="s">
        <v>1</v>
      </c>
      <c r="I107" s="231"/>
      <c r="J107" s="228"/>
      <c r="K107" s="228"/>
      <c r="L107" s="232"/>
      <c r="M107" s="233"/>
      <c r="N107" s="234"/>
      <c r="O107" s="234"/>
      <c r="P107" s="234"/>
      <c r="Q107" s="234"/>
      <c r="R107" s="234"/>
      <c r="S107" s="234"/>
      <c r="T107" s="235"/>
      <c r="AT107" s="236" t="s">
        <v>120</v>
      </c>
      <c r="AU107" s="236" t="s">
        <v>77</v>
      </c>
      <c r="AV107" s="12" t="s">
        <v>75</v>
      </c>
      <c r="AW107" s="12" t="s">
        <v>30</v>
      </c>
      <c r="AX107" s="12" t="s">
        <v>67</v>
      </c>
      <c r="AY107" s="236" t="s">
        <v>111</v>
      </c>
    </row>
    <row r="108" s="11" customFormat="1">
      <c r="B108" s="215"/>
      <c r="C108" s="216"/>
      <c r="D108" s="217" t="s">
        <v>120</v>
      </c>
      <c r="E108" s="218" t="s">
        <v>1</v>
      </c>
      <c r="F108" s="219" t="s">
        <v>220</v>
      </c>
      <c r="G108" s="216"/>
      <c r="H108" s="220">
        <v>14.214</v>
      </c>
      <c r="I108" s="221"/>
      <c r="J108" s="216"/>
      <c r="K108" s="216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120</v>
      </c>
      <c r="AU108" s="226" t="s">
        <v>77</v>
      </c>
      <c r="AV108" s="11" t="s">
        <v>77</v>
      </c>
      <c r="AW108" s="11" t="s">
        <v>30</v>
      </c>
      <c r="AX108" s="11" t="s">
        <v>75</v>
      </c>
      <c r="AY108" s="226" t="s">
        <v>111</v>
      </c>
    </row>
    <row r="109" s="1" customFormat="1" ht="22.5" customHeight="1">
      <c r="B109" s="36"/>
      <c r="C109" s="203" t="s">
        <v>153</v>
      </c>
      <c r="D109" s="203" t="s">
        <v>113</v>
      </c>
      <c r="E109" s="204" t="s">
        <v>221</v>
      </c>
      <c r="F109" s="205" t="s">
        <v>222</v>
      </c>
      <c r="G109" s="206" t="s">
        <v>161</v>
      </c>
      <c r="H109" s="207">
        <v>37.046999999999997</v>
      </c>
      <c r="I109" s="208"/>
      <c r="J109" s="209">
        <f>ROUND(I109*H109,2)</f>
        <v>0</v>
      </c>
      <c r="K109" s="205" t="s">
        <v>117</v>
      </c>
      <c r="L109" s="41"/>
      <c r="M109" s="210" t="s">
        <v>1</v>
      </c>
      <c r="N109" s="211" t="s">
        <v>38</v>
      </c>
      <c r="O109" s="77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15" t="s">
        <v>118</v>
      </c>
      <c r="AT109" s="15" t="s">
        <v>113</v>
      </c>
      <c r="AU109" s="15" t="s">
        <v>77</v>
      </c>
      <c r="AY109" s="15" t="s">
        <v>111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75</v>
      </c>
      <c r="BK109" s="214">
        <f>ROUND(I109*H109,2)</f>
        <v>0</v>
      </c>
      <c r="BL109" s="15" t="s">
        <v>118</v>
      </c>
      <c r="BM109" s="15" t="s">
        <v>223</v>
      </c>
    </row>
    <row r="110" s="12" customFormat="1">
      <c r="B110" s="227"/>
      <c r="C110" s="228"/>
      <c r="D110" s="217" t="s">
        <v>120</v>
      </c>
      <c r="E110" s="229" t="s">
        <v>1</v>
      </c>
      <c r="F110" s="230" t="s">
        <v>224</v>
      </c>
      <c r="G110" s="228"/>
      <c r="H110" s="229" t="s">
        <v>1</v>
      </c>
      <c r="I110" s="231"/>
      <c r="J110" s="228"/>
      <c r="K110" s="228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120</v>
      </c>
      <c r="AU110" s="236" t="s">
        <v>77</v>
      </c>
      <c r="AV110" s="12" t="s">
        <v>75</v>
      </c>
      <c r="AW110" s="12" t="s">
        <v>30</v>
      </c>
      <c r="AX110" s="12" t="s">
        <v>67</v>
      </c>
      <c r="AY110" s="236" t="s">
        <v>111</v>
      </c>
    </row>
    <row r="111" s="11" customFormat="1">
      <c r="B111" s="215"/>
      <c r="C111" s="216"/>
      <c r="D111" s="217" t="s">
        <v>120</v>
      </c>
      <c r="E111" s="218" t="s">
        <v>1</v>
      </c>
      <c r="F111" s="219" t="s">
        <v>225</v>
      </c>
      <c r="G111" s="216"/>
      <c r="H111" s="220">
        <v>37.046999999999997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120</v>
      </c>
      <c r="AU111" s="226" t="s">
        <v>77</v>
      </c>
      <c r="AV111" s="11" t="s">
        <v>77</v>
      </c>
      <c r="AW111" s="11" t="s">
        <v>30</v>
      </c>
      <c r="AX111" s="11" t="s">
        <v>75</v>
      </c>
      <c r="AY111" s="226" t="s">
        <v>111</v>
      </c>
    </row>
    <row r="112" s="1" customFormat="1" ht="22.5" customHeight="1">
      <c r="B112" s="36"/>
      <c r="C112" s="203" t="s">
        <v>226</v>
      </c>
      <c r="D112" s="203" t="s">
        <v>113</v>
      </c>
      <c r="E112" s="204" t="s">
        <v>227</v>
      </c>
      <c r="F112" s="205" t="s">
        <v>228</v>
      </c>
      <c r="G112" s="206" t="s">
        <v>161</v>
      </c>
      <c r="H112" s="207">
        <v>10.186</v>
      </c>
      <c r="I112" s="208"/>
      <c r="J112" s="209">
        <f>ROUND(I112*H112,2)</f>
        <v>0</v>
      </c>
      <c r="K112" s="205" t="s">
        <v>117</v>
      </c>
      <c r="L112" s="41"/>
      <c r="M112" s="210" t="s">
        <v>1</v>
      </c>
      <c r="N112" s="211" t="s">
        <v>38</v>
      </c>
      <c r="O112" s="77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15" t="s">
        <v>118</v>
      </c>
      <c r="AT112" s="15" t="s">
        <v>113</v>
      </c>
      <c r="AU112" s="15" t="s">
        <v>77</v>
      </c>
      <c r="AY112" s="15" t="s">
        <v>111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75</v>
      </c>
      <c r="BK112" s="214">
        <f>ROUND(I112*H112,2)</f>
        <v>0</v>
      </c>
      <c r="BL112" s="15" t="s">
        <v>118</v>
      </c>
      <c r="BM112" s="15" t="s">
        <v>229</v>
      </c>
    </row>
    <row r="113" s="12" customFormat="1">
      <c r="B113" s="227"/>
      <c r="C113" s="228"/>
      <c r="D113" s="217" t="s">
        <v>120</v>
      </c>
      <c r="E113" s="229" t="s">
        <v>1</v>
      </c>
      <c r="F113" s="230" t="s">
        <v>230</v>
      </c>
      <c r="G113" s="228"/>
      <c r="H113" s="229" t="s">
        <v>1</v>
      </c>
      <c r="I113" s="231"/>
      <c r="J113" s="228"/>
      <c r="K113" s="228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120</v>
      </c>
      <c r="AU113" s="236" t="s">
        <v>77</v>
      </c>
      <c r="AV113" s="12" t="s">
        <v>75</v>
      </c>
      <c r="AW113" s="12" t="s">
        <v>30</v>
      </c>
      <c r="AX113" s="12" t="s">
        <v>67</v>
      </c>
      <c r="AY113" s="236" t="s">
        <v>111</v>
      </c>
    </row>
    <row r="114" s="11" customFormat="1">
      <c r="B114" s="215"/>
      <c r="C114" s="216"/>
      <c r="D114" s="217" t="s">
        <v>120</v>
      </c>
      <c r="E114" s="218" t="s">
        <v>1</v>
      </c>
      <c r="F114" s="219" t="s">
        <v>231</v>
      </c>
      <c r="G114" s="216"/>
      <c r="H114" s="220">
        <v>9.2859999999999996</v>
      </c>
      <c r="I114" s="221"/>
      <c r="J114" s="216"/>
      <c r="K114" s="216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120</v>
      </c>
      <c r="AU114" s="226" t="s">
        <v>77</v>
      </c>
      <c r="AV114" s="11" t="s">
        <v>77</v>
      </c>
      <c r="AW114" s="11" t="s">
        <v>30</v>
      </c>
      <c r="AX114" s="11" t="s">
        <v>67</v>
      </c>
      <c r="AY114" s="226" t="s">
        <v>111</v>
      </c>
    </row>
    <row r="115" s="11" customFormat="1">
      <c r="B115" s="215"/>
      <c r="C115" s="216"/>
      <c r="D115" s="217" t="s">
        <v>120</v>
      </c>
      <c r="E115" s="218" t="s">
        <v>1</v>
      </c>
      <c r="F115" s="219" t="s">
        <v>232</v>
      </c>
      <c r="G115" s="216"/>
      <c r="H115" s="220">
        <v>0.90000000000000002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120</v>
      </c>
      <c r="AU115" s="226" t="s">
        <v>77</v>
      </c>
      <c r="AV115" s="11" t="s">
        <v>77</v>
      </c>
      <c r="AW115" s="11" t="s">
        <v>30</v>
      </c>
      <c r="AX115" s="11" t="s">
        <v>67</v>
      </c>
      <c r="AY115" s="226" t="s">
        <v>111</v>
      </c>
    </row>
    <row r="116" s="13" customFormat="1">
      <c r="B116" s="241"/>
      <c r="C116" s="242"/>
      <c r="D116" s="217" t="s">
        <v>120</v>
      </c>
      <c r="E116" s="243" t="s">
        <v>179</v>
      </c>
      <c r="F116" s="244" t="s">
        <v>233</v>
      </c>
      <c r="G116" s="242"/>
      <c r="H116" s="245">
        <v>10.186</v>
      </c>
      <c r="I116" s="246"/>
      <c r="J116" s="242"/>
      <c r="K116" s="242"/>
      <c r="L116" s="247"/>
      <c r="M116" s="248"/>
      <c r="N116" s="249"/>
      <c r="O116" s="249"/>
      <c r="P116" s="249"/>
      <c r="Q116" s="249"/>
      <c r="R116" s="249"/>
      <c r="S116" s="249"/>
      <c r="T116" s="250"/>
      <c r="AT116" s="251" t="s">
        <v>120</v>
      </c>
      <c r="AU116" s="251" t="s">
        <v>77</v>
      </c>
      <c r="AV116" s="13" t="s">
        <v>118</v>
      </c>
      <c r="AW116" s="13" t="s">
        <v>30</v>
      </c>
      <c r="AX116" s="13" t="s">
        <v>75</v>
      </c>
      <c r="AY116" s="251" t="s">
        <v>111</v>
      </c>
    </row>
    <row r="117" s="1" customFormat="1" ht="16.5" customHeight="1">
      <c r="B117" s="36"/>
      <c r="C117" s="203" t="s">
        <v>234</v>
      </c>
      <c r="D117" s="203" t="s">
        <v>113</v>
      </c>
      <c r="E117" s="204" t="s">
        <v>235</v>
      </c>
      <c r="F117" s="205" t="s">
        <v>236</v>
      </c>
      <c r="G117" s="206" t="s">
        <v>161</v>
      </c>
      <c r="H117" s="207">
        <v>7.157</v>
      </c>
      <c r="I117" s="208"/>
      <c r="J117" s="209">
        <f>ROUND(I117*H117,2)</f>
        <v>0</v>
      </c>
      <c r="K117" s="205" t="s">
        <v>117</v>
      </c>
      <c r="L117" s="41"/>
      <c r="M117" s="210" t="s">
        <v>1</v>
      </c>
      <c r="N117" s="211" t="s">
        <v>38</v>
      </c>
      <c r="O117" s="77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5" t="s">
        <v>118</v>
      </c>
      <c r="AT117" s="15" t="s">
        <v>113</v>
      </c>
      <c r="AU117" s="15" t="s">
        <v>77</v>
      </c>
      <c r="AY117" s="15" t="s">
        <v>111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5" t="s">
        <v>75</v>
      </c>
      <c r="BK117" s="214">
        <f>ROUND(I117*H117,2)</f>
        <v>0</v>
      </c>
      <c r="BL117" s="15" t="s">
        <v>118</v>
      </c>
      <c r="BM117" s="15" t="s">
        <v>237</v>
      </c>
    </row>
    <row r="118" s="12" customFormat="1">
      <c r="B118" s="227"/>
      <c r="C118" s="228"/>
      <c r="D118" s="217" t="s">
        <v>120</v>
      </c>
      <c r="E118" s="229" t="s">
        <v>1</v>
      </c>
      <c r="F118" s="230" t="s">
        <v>238</v>
      </c>
      <c r="G118" s="228"/>
      <c r="H118" s="229" t="s">
        <v>1</v>
      </c>
      <c r="I118" s="231"/>
      <c r="J118" s="228"/>
      <c r="K118" s="228"/>
      <c r="L118" s="232"/>
      <c r="M118" s="233"/>
      <c r="N118" s="234"/>
      <c r="O118" s="234"/>
      <c r="P118" s="234"/>
      <c r="Q118" s="234"/>
      <c r="R118" s="234"/>
      <c r="S118" s="234"/>
      <c r="T118" s="235"/>
      <c r="AT118" s="236" t="s">
        <v>120</v>
      </c>
      <c r="AU118" s="236" t="s">
        <v>77</v>
      </c>
      <c r="AV118" s="12" t="s">
        <v>75</v>
      </c>
      <c r="AW118" s="12" t="s">
        <v>30</v>
      </c>
      <c r="AX118" s="12" t="s">
        <v>67</v>
      </c>
      <c r="AY118" s="236" t="s">
        <v>111</v>
      </c>
    </row>
    <row r="119" s="11" customFormat="1">
      <c r="B119" s="215"/>
      <c r="C119" s="216"/>
      <c r="D119" s="217" t="s">
        <v>120</v>
      </c>
      <c r="E119" s="218" t="s">
        <v>171</v>
      </c>
      <c r="F119" s="219" t="s">
        <v>239</v>
      </c>
      <c r="G119" s="216"/>
      <c r="H119" s="220">
        <v>7.157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120</v>
      </c>
      <c r="AU119" s="226" t="s">
        <v>77</v>
      </c>
      <c r="AV119" s="11" t="s">
        <v>77</v>
      </c>
      <c r="AW119" s="11" t="s">
        <v>30</v>
      </c>
      <c r="AX119" s="11" t="s">
        <v>75</v>
      </c>
      <c r="AY119" s="226" t="s">
        <v>111</v>
      </c>
    </row>
    <row r="120" s="1" customFormat="1" ht="22.5" customHeight="1">
      <c r="B120" s="36"/>
      <c r="C120" s="203" t="s">
        <v>127</v>
      </c>
      <c r="D120" s="203" t="s">
        <v>113</v>
      </c>
      <c r="E120" s="204" t="s">
        <v>240</v>
      </c>
      <c r="F120" s="205" t="s">
        <v>241</v>
      </c>
      <c r="G120" s="206" t="s">
        <v>161</v>
      </c>
      <c r="H120" s="207">
        <v>430.767</v>
      </c>
      <c r="I120" s="208"/>
      <c r="J120" s="209">
        <f>ROUND(I120*H120,2)</f>
        <v>0</v>
      </c>
      <c r="K120" s="205" t="s">
        <v>117</v>
      </c>
      <c r="L120" s="41"/>
      <c r="M120" s="210" t="s">
        <v>1</v>
      </c>
      <c r="N120" s="211" t="s">
        <v>38</v>
      </c>
      <c r="O120" s="77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15" t="s">
        <v>118</v>
      </c>
      <c r="AT120" s="15" t="s">
        <v>113</v>
      </c>
      <c r="AU120" s="15" t="s">
        <v>77</v>
      </c>
      <c r="AY120" s="15" t="s">
        <v>111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75</v>
      </c>
      <c r="BK120" s="214">
        <f>ROUND(I120*H120,2)</f>
        <v>0</v>
      </c>
      <c r="BL120" s="15" t="s">
        <v>118</v>
      </c>
      <c r="BM120" s="15" t="s">
        <v>242</v>
      </c>
    </row>
    <row r="121" s="12" customFormat="1">
      <c r="B121" s="227"/>
      <c r="C121" s="228"/>
      <c r="D121" s="217" t="s">
        <v>120</v>
      </c>
      <c r="E121" s="229" t="s">
        <v>1</v>
      </c>
      <c r="F121" s="230" t="s">
        <v>205</v>
      </c>
      <c r="G121" s="228"/>
      <c r="H121" s="229" t="s">
        <v>1</v>
      </c>
      <c r="I121" s="231"/>
      <c r="J121" s="228"/>
      <c r="K121" s="228"/>
      <c r="L121" s="232"/>
      <c r="M121" s="233"/>
      <c r="N121" s="234"/>
      <c r="O121" s="234"/>
      <c r="P121" s="234"/>
      <c r="Q121" s="234"/>
      <c r="R121" s="234"/>
      <c r="S121" s="234"/>
      <c r="T121" s="235"/>
      <c r="AT121" s="236" t="s">
        <v>120</v>
      </c>
      <c r="AU121" s="236" t="s">
        <v>77</v>
      </c>
      <c r="AV121" s="12" t="s">
        <v>75</v>
      </c>
      <c r="AW121" s="12" t="s">
        <v>30</v>
      </c>
      <c r="AX121" s="12" t="s">
        <v>67</v>
      </c>
      <c r="AY121" s="236" t="s">
        <v>111</v>
      </c>
    </row>
    <row r="122" s="12" customFormat="1">
      <c r="B122" s="227"/>
      <c r="C122" s="228"/>
      <c r="D122" s="217" t="s">
        <v>120</v>
      </c>
      <c r="E122" s="229" t="s">
        <v>1</v>
      </c>
      <c r="F122" s="230" t="s">
        <v>243</v>
      </c>
      <c r="G122" s="228"/>
      <c r="H122" s="229" t="s">
        <v>1</v>
      </c>
      <c r="I122" s="231"/>
      <c r="J122" s="228"/>
      <c r="K122" s="228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120</v>
      </c>
      <c r="AU122" s="236" t="s">
        <v>77</v>
      </c>
      <c r="AV122" s="12" t="s">
        <v>75</v>
      </c>
      <c r="AW122" s="12" t="s">
        <v>30</v>
      </c>
      <c r="AX122" s="12" t="s">
        <v>67</v>
      </c>
      <c r="AY122" s="236" t="s">
        <v>111</v>
      </c>
    </row>
    <row r="123" s="12" customFormat="1">
      <c r="B123" s="227"/>
      <c r="C123" s="228"/>
      <c r="D123" s="217" t="s">
        <v>120</v>
      </c>
      <c r="E123" s="229" t="s">
        <v>1</v>
      </c>
      <c r="F123" s="230" t="s">
        <v>244</v>
      </c>
      <c r="G123" s="228"/>
      <c r="H123" s="229" t="s">
        <v>1</v>
      </c>
      <c r="I123" s="231"/>
      <c r="J123" s="228"/>
      <c r="K123" s="228"/>
      <c r="L123" s="232"/>
      <c r="M123" s="233"/>
      <c r="N123" s="234"/>
      <c r="O123" s="234"/>
      <c r="P123" s="234"/>
      <c r="Q123" s="234"/>
      <c r="R123" s="234"/>
      <c r="S123" s="234"/>
      <c r="T123" s="235"/>
      <c r="AT123" s="236" t="s">
        <v>120</v>
      </c>
      <c r="AU123" s="236" t="s">
        <v>77</v>
      </c>
      <c r="AV123" s="12" t="s">
        <v>75</v>
      </c>
      <c r="AW123" s="12" t="s">
        <v>30</v>
      </c>
      <c r="AX123" s="12" t="s">
        <v>67</v>
      </c>
      <c r="AY123" s="236" t="s">
        <v>111</v>
      </c>
    </row>
    <row r="124" s="11" customFormat="1">
      <c r="B124" s="215"/>
      <c r="C124" s="216"/>
      <c r="D124" s="217" t="s">
        <v>120</v>
      </c>
      <c r="E124" s="218" t="s">
        <v>160</v>
      </c>
      <c r="F124" s="219" t="s">
        <v>245</v>
      </c>
      <c r="G124" s="216"/>
      <c r="H124" s="220">
        <v>430.767</v>
      </c>
      <c r="I124" s="221"/>
      <c r="J124" s="216"/>
      <c r="K124" s="216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120</v>
      </c>
      <c r="AU124" s="226" t="s">
        <v>77</v>
      </c>
      <c r="AV124" s="11" t="s">
        <v>77</v>
      </c>
      <c r="AW124" s="11" t="s">
        <v>30</v>
      </c>
      <c r="AX124" s="11" t="s">
        <v>75</v>
      </c>
      <c r="AY124" s="226" t="s">
        <v>111</v>
      </c>
    </row>
    <row r="125" s="1" customFormat="1" ht="22.5" customHeight="1">
      <c r="B125" s="36"/>
      <c r="C125" s="203" t="s">
        <v>246</v>
      </c>
      <c r="D125" s="203" t="s">
        <v>113</v>
      </c>
      <c r="E125" s="204" t="s">
        <v>247</v>
      </c>
      <c r="F125" s="205" t="s">
        <v>248</v>
      </c>
      <c r="G125" s="206" t="s">
        <v>161</v>
      </c>
      <c r="H125" s="207">
        <v>430.767</v>
      </c>
      <c r="I125" s="208"/>
      <c r="J125" s="209">
        <f>ROUND(I125*H125,2)</f>
        <v>0</v>
      </c>
      <c r="K125" s="205" t="s">
        <v>117</v>
      </c>
      <c r="L125" s="41"/>
      <c r="M125" s="210" t="s">
        <v>1</v>
      </c>
      <c r="N125" s="211" t="s">
        <v>38</v>
      </c>
      <c r="O125" s="77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15" t="s">
        <v>118</v>
      </c>
      <c r="AT125" s="15" t="s">
        <v>113</v>
      </c>
      <c r="AU125" s="15" t="s">
        <v>77</v>
      </c>
      <c r="AY125" s="15" t="s">
        <v>111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75</v>
      </c>
      <c r="BK125" s="214">
        <f>ROUND(I125*H125,2)</f>
        <v>0</v>
      </c>
      <c r="BL125" s="15" t="s">
        <v>118</v>
      </c>
      <c r="BM125" s="15" t="s">
        <v>249</v>
      </c>
    </row>
    <row r="126" s="11" customFormat="1">
      <c r="B126" s="215"/>
      <c r="C126" s="216"/>
      <c r="D126" s="217" t="s">
        <v>120</v>
      </c>
      <c r="E126" s="218" t="s">
        <v>1</v>
      </c>
      <c r="F126" s="219" t="s">
        <v>160</v>
      </c>
      <c r="G126" s="216"/>
      <c r="H126" s="220">
        <v>430.767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120</v>
      </c>
      <c r="AU126" s="226" t="s">
        <v>77</v>
      </c>
      <c r="AV126" s="11" t="s">
        <v>77</v>
      </c>
      <c r="AW126" s="11" t="s">
        <v>30</v>
      </c>
      <c r="AX126" s="11" t="s">
        <v>75</v>
      </c>
      <c r="AY126" s="226" t="s">
        <v>111</v>
      </c>
    </row>
    <row r="127" s="1" customFormat="1" ht="22.5" customHeight="1">
      <c r="B127" s="36"/>
      <c r="C127" s="203" t="s">
        <v>250</v>
      </c>
      <c r="D127" s="203" t="s">
        <v>113</v>
      </c>
      <c r="E127" s="204" t="s">
        <v>251</v>
      </c>
      <c r="F127" s="205" t="s">
        <v>252</v>
      </c>
      <c r="G127" s="206" t="s">
        <v>161</v>
      </c>
      <c r="H127" s="207">
        <v>49.677999999999997</v>
      </c>
      <c r="I127" s="208"/>
      <c r="J127" s="209">
        <f>ROUND(I127*H127,2)</f>
        <v>0</v>
      </c>
      <c r="K127" s="205" t="s">
        <v>117</v>
      </c>
      <c r="L127" s="41"/>
      <c r="M127" s="210" t="s">
        <v>1</v>
      </c>
      <c r="N127" s="211" t="s">
        <v>38</v>
      </c>
      <c r="O127" s="77"/>
      <c r="P127" s="212">
        <f>O127*H127</f>
        <v>0</v>
      </c>
      <c r="Q127" s="212">
        <v>0.0035400000000000002</v>
      </c>
      <c r="R127" s="212">
        <f>Q127*H127</f>
        <v>0.17586012000000001</v>
      </c>
      <c r="S127" s="212">
        <v>0</v>
      </c>
      <c r="T127" s="213">
        <f>S127*H127</f>
        <v>0</v>
      </c>
      <c r="AR127" s="15" t="s">
        <v>118</v>
      </c>
      <c r="AT127" s="15" t="s">
        <v>113</v>
      </c>
      <c r="AU127" s="15" t="s">
        <v>77</v>
      </c>
      <c r="AY127" s="15" t="s">
        <v>111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5" t="s">
        <v>75</v>
      </c>
      <c r="BK127" s="214">
        <f>ROUND(I127*H127,2)</f>
        <v>0</v>
      </c>
      <c r="BL127" s="15" t="s">
        <v>118</v>
      </c>
      <c r="BM127" s="15" t="s">
        <v>253</v>
      </c>
    </row>
    <row r="128" s="12" customFormat="1">
      <c r="B128" s="227"/>
      <c r="C128" s="228"/>
      <c r="D128" s="217" t="s">
        <v>120</v>
      </c>
      <c r="E128" s="229" t="s">
        <v>1</v>
      </c>
      <c r="F128" s="230" t="s">
        <v>205</v>
      </c>
      <c r="G128" s="228"/>
      <c r="H128" s="229" t="s">
        <v>1</v>
      </c>
      <c r="I128" s="231"/>
      <c r="J128" s="228"/>
      <c r="K128" s="228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120</v>
      </c>
      <c r="AU128" s="236" t="s">
        <v>77</v>
      </c>
      <c r="AV128" s="12" t="s">
        <v>75</v>
      </c>
      <c r="AW128" s="12" t="s">
        <v>30</v>
      </c>
      <c r="AX128" s="12" t="s">
        <v>67</v>
      </c>
      <c r="AY128" s="236" t="s">
        <v>111</v>
      </c>
    </row>
    <row r="129" s="11" customFormat="1">
      <c r="B129" s="215"/>
      <c r="C129" s="216"/>
      <c r="D129" s="217" t="s">
        <v>120</v>
      </c>
      <c r="E129" s="218" t="s">
        <v>163</v>
      </c>
      <c r="F129" s="219" t="s">
        <v>254</v>
      </c>
      <c r="G129" s="216"/>
      <c r="H129" s="220">
        <v>49.677999999999997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120</v>
      </c>
      <c r="AU129" s="226" t="s">
        <v>77</v>
      </c>
      <c r="AV129" s="11" t="s">
        <v>77</v>
      </c>
      <c r="AW129" s="11" t="s">
        <v>30</v>
      </c>
      <c r="AX129" s="11" t="s">
        <v>75</v>
      </c>
      <c r="AY129" s="226" t="s">
        <v>111</v>
      </c>
    </row>
    <row r="130" s="1" customFormat="1" ht="22.5" customHeight="1">
      <c r="B130" s="36"/>
      <c r="C130" s="203" t="s">
        <v>255</v>
      </c>
      <c r="D130" s="203" t="s">
        <v>113</v>
      </c>
      <c r="E130" s="204" t="s">
        <v>256</v>
      </c>
      <c r="F130" s="205" t="s">
        <v>257</v>
      </c>
      <c r="G130" s="206" t="s">
        <v>161</v>
      </c>
      <c r="H130" s="207">
        <v>24.838999999999999</v>
      </c>
      <c r="I130" s="208"/>
      <c r="J130" s="209">
        <f>ROUND(I130*H130,2)</f>
        <v>0</v>
      </c>
      <c r="K130" s="205" t="s">
        <v>117</v>
      </c>
      <c r="L130" s="41"/>
      <c r="M130" s="210" t="s">
        <v>1</v>
      </c>
      <c r="N130" s="211" t="s">
        <v>38</v>
      </c>
      <c r="O130" s="77"/>
      <c r="P130" s="212">
        <f>O130*H130</f>
        <v>0</v>
      </c>
      <c r="Q130" s="212">
        <v>0.015630000000000002</v>
      </c>
      <c r="R130" s="212">
        <f>Q130*H130</f>
        <v>0.38823357000000003</v>
      </c>
      <c r="S130" s="212">
        <v>0</v>
      </c>
      <c r="T130" s="213">
        <f>S130*H130</f>
        <v>0</v>
      </c>
      <c r="AR130" s="15" t="s">
        <v>118</v>
      </c>
      <c r="AT130" s="15" t="s">
        <v>113</v>
      </c>
      <c r="AU130" s="15" t="s">
        <v>77</v>
      </c>
      <c r="AY130" s="15" t="s">
        <v>111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75</v>
      </c>
      <c r="BK130" s="214">
        <f>ROUND(I130*H130,2)</f>
        <v>0</v>
      </c>
      <c r="BL130" s="15" t="s">
        <v>118</v>
      </c>
      <c r="BM130" s="15" t="s">
        <v>258</v>
      </c>
    </row>
    <row r="131" s="12" customFormat="1">
      <c r="B131" s="227"/>
      <c r="C131" s="228"/>
      <c r="D131" s="217" t="s">
        <v>120</v>
      </c>
      <c r="E131" s="229" t="s">
        <v>1</v>
      </c>
      <c r="F131" s="230" t="s">
        <v>205</v>
      </c>
      <c r="G131" s="228"/>
      <c r="H131" s="229" t="s">
        <v>1</v>
      </c>
      <c r="I131" s="231"/>
      <c r="J131" s="228"/>
      <c r="K131" s="228"/>
      <c r="L131" s="232"/>
      <c r="M131" s="233"/>
      <c r="N131" s="234"/>
      <c r="O131" s="234"/>
      <c r="P131" s="234"/>
      <c r="Q131" s="234"/>
      <c r="R131" s="234"/>
      <c r="S131" s="234"/>
      <c r="T131" s="235"/>
      <c r="AT131" s="236" t="s">
        <v>120</v>
      </c>
      <c r="AU131" s="236" t="s">
        <v>77</v>
      </c>
      <c r="AV131" s="12" t="s">
        <v>75</v>
      </c>
      <c r="AW131" s="12" t="s">
        <v>30</v>
      </c>
      <c r="AX131" s="12" t="s">
        <v>67</v>
      </c>
      <c r="AY131" s="236" t="s">
        <v>111</v>
      </c>
    </row>
    <row r="132" s="11" customFormat="1">
      <c r="B132" s="215"/>
      <c r="C132" s="216"/>
      <c r="D132" s="217" t="s">
        <v>120</v>
      </c>
      <c r="E132" s="218" t="s">
        <v>167</v>
      </c>
      <c r="F132" s="219" t="s">
        <v>259</v>
      </c>
      <c r="G132" s="216"/>
      <c r="H132" s="220">
        <v>24.838999999999999</v>
      </c>
      <c r="I132" s="221"/>
      <c r="J132" s="216"/>
      <c r="K132" s="216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120</v>
      </c>
      <c r="AU132" s="226" t="s">
        <v>77</v>
      </c>
      <c r="AV132" s="11" t="s">
        <v>77</v>
      </c>
      <c r="AW132" s="11" t="s">
        <v>30</v>
      </c>
      <c r="AX132" s="11" t="s">
        <v>75</v>
      </c>
      <c r="AY132" s="226" t="s">
        <v>111</v>
      </c>
    </row>
    <row r="133" s="1" customFormat="1" ht="22.5" customHeight="1">
      <c r="B133" s="36"/>
      <c r="C133" s="203" t="s">
        <v>260</v>
      </c>
      <c r="D133" s="203" t="s">
        <v>113</v>
      </c>
      <c r="E133" s="204" t="s">
        <v>261</v>
      </c>
      <c r="F133" s="205" t="s">
        <v>262</v>
      </c>
      <c r="G133" s="206" t="s">
        <v>161</v>
      </c>
      <c r="H133" s="207">
        <v>8.2799999999999994</v>
      </c>
      <c r="I133" s="208"/>
      <c r="J133" s="209">
        <f>ROUND(I133*H133,2)</f>
        <v>0</v>
      </c>
      <c r="K133" s="205" t="s">
        <v>117</v>
      </c>
      <c r="L133" s="41"/>
      <c r="M133" s="210" t="s">
        <v>1</v>
      </c>
      <c r="N133" s="211" t="s">
        <v>38</v>
      </c>
      <c r="O133" s="77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AR133" s="15" t="s">
        <v>118</v>
      </c>
      <c r="AT133" s="15" t="s">
        <v>113</v>
      </c>
      <c r="AU133" s="15" t="s">
        <v>77</v>
      </c>
      <c r="AY133" s="15" t="s">
        <v>111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5" t="s">
        <v>75</v>
      </c>
      <c r="BK133" s="214">
        <f>ROUND(I133*H133,2)</f>
        <v>0</v>
      </c>
      <c r="BL133" s="15" t="s">
        <v>118</v>
      </c>
      <c r="BM133" s="15" t="s">
        <v>263</v>
      </c>
    </row>
    <row r="134" s="12" customFormat="1">
      <c r="B134" s="227"/>
      <c r="C134" s="228"/>
      <c r="D134" s="217" t="s">
        <v>120</v>
      </c>
      <c r="E134" s="229" t="s">
        <v>1</v>
      </c>
      <c r="F134" s="230" t="s">
        <v>205</v>
      </c>
      <c r="G134" s="228"/>
      <c r="H134" s="229" t="s">
        <v>1</v>
      </c>
      <c r="I134" s="231"/>
      <c r="J134" s="228"/>
      <c r="K134" s="228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120</v>
      </c>
      <c r="AU134" s="236" t="s">
        <v>77</v>
      </c>
      <c r="AV134" s="12" t="s">
        <v>75</v>
      </c>
      <c r="AW134" s="12" t="s">
        <v>30</v>
      </c>
      <c r="AX134" s="12" t="s">
        <v>67</v>
      </c>
      <c r="AY134" s="236" t="s">
        <v>111</v>
      </c>
    </row>
    <row r="135" s="11" customFormat="1">
      <c r="B135" s="215"/>
      <c r="C135" s="216"/>
      <c r="D135" s="217" t="s">
        <v>120</v>
      </c>
      <c r="E135" s="218" t="s">
        <v>165</v>
      </c>
      <c r="F135" s="219" t="s">
        <v>264</v>
      </c>
      <c r="G135" s="216"/>
      <c r="H135" s="220">
        <v>8.2799999999999994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120</v>
      </c>
      <c r="AU135" s="226" t="s">
        <v>77</v>
      </c>
      <c r="AV135" s="11" t="s">
        <v>77</v>
      </c>
      <c r="AW135" s="11" t="s">
        <v>30</v>
      </c>
      <c r="AX135" s="11" t="s">
        <v>75</v>
      </c>
      <c r="AY135" s="226" t="s">
        <v>111</v>
      </c>
    </row>
    <row r="136" s="1" customFormat="1" ht="22.5" customHeight="1">
      <c r="B136" s="36"/>
      <c r="C136" s="203" t="s">
        <v>265</v>
      </c>
      <c r="D136" s="203" t="s">
        <v>113</v>
      </c>
      <c r="E136" s="204" t="s">
        <v>266</v>
      </c>
      <c r="F136" s="205" t="s">
        <v>267</v>
      </c>
      <c r="G136" s="206" t="s">
        <v>161</v>
      </c>
      <c r="H136" s="207">
        <v>106.214</v>
      </c>
      <c r="I136" s="208"/>
      <c r="J136" s="209">
        <f>ROUND(I136*H136,2)</f>
        <v>0</v>
      </c>
      <c r="K136" s="205" t="s">
        <v>117</v>
      </c>
      <c r="L136" s="41"/>
      <c r="M136" s="210" t="s">
        <v>1</v>
      </c>
      <c r="N136" s="211" t="s">
        <v>38</v>
      </c>
      <c r="O136" s="77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15" t="s">
        <v>118</v>
      </c>
      <c r="AT136" s="15" t="s">
        <v>113</v>
      </c>
      <c r="AU136" s="15" t="s">
        <v>77</v>
      </c>
      <c r="AY136" s="15" t="s">
        <v>111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75</v>
      </c>
      <c r="BK136" s="214">
        <f>ROUND(I136*H136,2)</f>
        <v>0</v>
      </c>
      <c r="BL136" s="15" t="s">
        <v>118</v>
      </c>
      <c r="BM136" s="15" t="s">
        <v>268</v>
      </c>
    </row>
    <row r="137" s="11" customFormat="1">
      <c r="B137" s="215"/>
      <c r="C137" s="216"/>
      <c r="D137" s="217" t="s">
        <v>120</v>
      </c>
      <c r="E137" s="218" t="s">
        <v>1</v>
      </c>
      <c r="F137" s="219" t="s">
        <v>269</v>
      </c>
      <c r="G137" s="216"/>
      <c r="H137" s="220">
        <v>78.504000000000005</v>
      </c>
      <c r="I137" s="221"/>
      <c r="J137" s="216"/>
      <c r="K137" s="216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120</v>
      </c>
      <c r="AU137" s="226" t="s">
        <v>77</v>
      </c>
      <c r="AV137" s="11" t="s">
        <v>77</v>
      </c>
      <c r="AW137" s="11" t="s">
        <v>30</v>
      </c>
      <c r="AX137" s="11" t="s">
        <v>67</v>
      </c>
      <c r="AY137" s="226" t="s">
        <v>111</v>
      </c>
    </row>
    <row r="138" s="11" customFormat="1">
      <c r="B138" s="215"/>
      <c r="C138" s="216"/>
      <c r="D138" s="217" t="s">
        <v>120</v>
      </c>
      <c r="E138" s="218" t="s">
        <v>1</v>
      </c>
      <c r="F138" s="219" t="s">
        <v>270</v>
      </c>
      <c r="G138" s="216"/>
      <c r="H138" s="220">
        <v>27.710000000000001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120</v>
      </c>
      <c r="AU138" s="226" t="s">
        <v>77</v>
      </c>
      <c r="AV138" s="11" t="s">
        <v>77</v>
      </c>
      <c r="AW138" s="11" t="s">
        <v>30</v>
      </c>
      <c r="AX138" s="11" t="s">
        <v>67</v>
      </c>
      <c r="AY138" s="226" t="s">
        <v>111</v>
      </c>
    </row>
    <row r="139" s="13" customFormat="1">
      <c r="B139" s="241"/>
      <c r="C139" s="242"/>
      <c r="D139" s="217" t="s">
        <v>120</v>
      </c>
      <c r="E139" s="243" t="s">
        <v>1</v>
      </c>
      <c r="F139" s="244" t="s">
        <v>233</v>
      </c>
      <c r="G139" s="242"/>
      <c r="H139" s="245">
        <v>106.214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AT139" s="251" t="s">
        <v>120</v>
      </c>
      <c r="AU139" s="251" t="s">
        <v>77</v>
      </c>
      <c r="AV139" s="13" t="s">
        <v>118</v>
      </c>
      <c r="AW139" s="13" t="s">
        <v>30</v>
      </c>
      <c r="AX139" s="13" t="s">
        <v>75</v>
      </c>
      <c r="AY139" s="251" t="s">
        <v>111</v>
      </c>
    </row>
    <row r="140" s="1" customFormat="1" ht="22.5" customHeight="1">
      <c r="B140" s="36"/>
      <c r="C140" s="203" t="s">
        <v>8</v>
      </c>
      <c r="D140" s="203" t="s">
        <v>113</v>
      </c>
      <c r="E140" s="204" t="s">
        <v>271</v>
      </c>
      <c r="F140" s="205" t="s">
        <v>272</v>
      </c>
      <c r="G140" s="206" t="s">
        <v>161</v>
      </c>
      <c r="H140" s="207">
        <v>915.35000000000002</v>
      </c>
      <c r="I140" s="208"/>
      <c r="J140" s="209">
        <f>ROUND(I140*H140,2)</f>
        <v>0</v>
      </c>
      <c r="K140" s="205" t="s">
        <v>117</v>
      </c>
      <c r="L140" s="41"/>
      <c r="M140" s="210" t="s">
        <v>1</v>
      </c>
      <c r="N140" s="211" t="s">
        <v>38</v>
      </c>
      <c r="O140" s="77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AR140" s="15" t="s">
        <v>118</v>
      </c>
      <c r="AT140" s="15" t="s">
        <v>113</v>
      </c>
      <c r="AU140" s="15" t="s">
        <v>77</v>
      </c>
      <c r="AY140" s="15" t="s">
        <v>111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75</v>
      </c>
      <c r="BK140" s="214">
        <f>ROUND(I140*H140,2)</f>
        <v>0</v>
      </c>
      <c r="BL140" s="15" t="s">
        <v>118</v>
      </c>
      <c r="BM140" s="15" t="s">
        <v>273</v>
      </c>
    </row>
    <row r="141" s="12" customFormat="1">
      <c r="B141" s="227"/>
      <c r="C141" s="228"/>
      <c r="D141" s="217" t="s">
        <v>120</v>
      </c>
      <c r="E141" s="229" t="s">
        <v>1</v>
      </c>
      <c r="F141" s="230" t="s">
        <v>274</v>
      </c>
      <c r="G141" s="228"/>
      <c r="H141" s="229" t="s">
        <v>1</v>
      </c>
      <c r="I141" s="231"/>
      <c r="J141" s="228"/>
      <c r="K141" s="228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120</v>
      </c>
      <c r="AU141" s="236" t="s">
        <v>77</v>
      </c>
      <c r="AV141" s="12" t="s">
        <v>75</v>
      </c>
      <c r="AW141" s="12" t="s">
        <v>30</v>
      </c>
      <c r="AX141" s="12" t="s">
        <v>67</v>
      </c>
      <c r="AY141" s="236" t="s">
        <v>111</v>
      </c>
    </row>
    <row r="142" s="11" customFormat="1">
      <c r="B142" s="215"/>
      <c r="C142" s="216"/>
      <c r="D142" s="217" t="s">
        <v>120</v>
      </c>
      <c r="E142" s="218" t="s">
        <v>1</v>
      </c>
      <c r="F142" s="219" t="s">
        <v>160</v>
      </c>
      <c r="G142" s="216"/>
      <c r="H142" s="220">
        <v>430.767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120</v>
      </c>
      <c r="AU142" s="226" t="s">
        <v>77</v>
      </c>
      <c r="AV142" s="11" t="s">
        <v>77</v>
      </c>
      <c r="AW142" s="11" t="s">
        <v>30</v>
      </c>
      <c r="AX142" s="11" t="s">
        <v>67</v>
      </c>
      <c r="AY142" s="226" t="s">
        <v>111</v>
      </c>
    </row>
    <row r="143" s="12" customFormat="1">
      <c r="B143" s="227"/>
      <c r="C143" s="228"/>
      <c r="D143" s="217" t="s">
        <v>120</v>
      </c>
      <c r="E143" s="229" t="s">
        <v>1</v>
      </c>
      <c r="F143" s="230" t="s">
        <v>275</v>
      </c>
      <c r="G143" s="228"/>
      <c r="H143" s="229" t="s">
        <v>1</v>
      </c>
      <c r="I143" s="231"/>
      <c r="J143" s="228"/>
      <c r="K143" s="228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120</v>
      </c>
      <c r="AU143" s="236" t="s">
        <v>77</v>
      </c>
      <c r="AV143" s="12" t="s">
        <v>75</v>
      </c>
      <c r="AW143" s="12" t="s">
        <v>30</v>
      </c>
      <c r="AX143" s="12" t="s">
        <v>67</v>
      </c>
      <c r="AY143" s="236" t="s">
        <v>111</v>
      </c>
    </row>
    <row r="144" s="11" customFormat="1">
      <c r="B144" s="215"/>
      <c r="C144" s="216"/>
      <c r="D144" s="217" t="s">
        <v>120</v>
      </c>
      <c r="E144" s="218" t="s">
        <v>1</v>
      </c>
      <c r="F144" s="219" t="s">
        <v>169</v>
      </c>
      <c r="G144" s="216"/>
      <c r="H144" s="220">
        <v>484.58300000000003</v>
      </c>
      <c r="I144" s="221"/>
      <c r="J144" s="216"/>
      <c r="K144" s="216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120</v>
      </c>
      <c r="AU144" s="226" t="s">
        <v>77</v>
      </c>
      <c r="AV144" s="11" t="s">
        <v>77</v>
      </c>
      <c r="AW144" s="11" t="s">
        <v>30</v>
      </c>
      <c r="AX144" s="11" t="s">
        <v>67</v>
      </c>
      <c r="AY144" s="226" t="s">
        <v>111</v>
      </c>
    </row>
    <row r="145" s="13" customFormat="1">
      <c r="B145" s="241"/>
      <c r="C145" s="242"/>
      <c r="D145" s="217" t="s">
        <v>120</v>
      </c>
      <c r="E145" s="243" t="s">
        <v>1</v>
      </c>
      <c r="F145" s="244" t="s">
        <v>233</v>
      </c>
      <c r="G145" s="242"/>
      <c r="H145" s="245">
        <v>915.35000000000002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AT145" s="251" t="s">
        <v>120</v>
      </c>
      <c r="AU145" s="251" t="s">
        <v>77</v>
      </c>
      <c r="AV145" s="13" t="s">
        <v>118</v>
      </c>
      <c r="AW145" s="13" t="s">
        <v>30</v>
      </c>
      <c r="AX145" s="13" t="s">
        <v>75</v>
      </c>
      <c r="AY145" s="251" t="s">
        <v>111</v>
      </c>
    </row>
    <row r="146" s="1" customFormat="1" ht="22.5" customHeight="1">
      <c r="B146" s="36"/>
      <c r="C146" s="203" t="s">
        <v>276</v>
      </c>
      <c r="D146" s="203" t="s">
        <v>113</v>
      </c>
      <c r="E146" s="204" t="s">
        <v>277</v>
      </c>
      <c r="F146" s="205" t="s">
        <v>278</v>
      </c>
      <c r="G146" s="206" t="s">
        <v>161</v>
      </c>
      <c r="H146" s="207">
        <v>915.35000000000002</v>
      </c>
      <c r="I146" s="208"/>
      <c r="J146" s="209">
        <f>ROUND(I146*H146,2)</f>
        <v>0</v>
      </c>
      <c r="K146" s="205" t="s">
        <v>117</v>
      </c>
      <c r="L146" s="41"/>
      <c r="M146" s="210" t="s">
        <v>1</v>
      </c>
      <c r="N146" s="211" t="s">
        <v>38</v>
      </c>
      <c r="O146" s="77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AR146" s="15" t="s">
        <v>118</v>
      </c>
      <c r="AT146" s="15" t="s">
        <v>113</v>
      </c>
      <c r="AU146" s="15" t="s">
        <v>77</v>
      </c>
      <c r="AY146" s="15" t="s">
        <v>111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5" t="s">
        <v>75</v>
      </c>
      <c r="BK146" s="214">
        <f>ROUND(I146*H146,2)</f>
        <v>0</v>
      </c>
      <c r="BL146" s="15" t="s">
        <v>118</v>
      </c>
      <c r="BM146" s="15" t="s">
        <v>279</v>
      </c>
    </row>
    <row r="147" s="12" customFormat="1">
      <c r="B147" s="227"/>
      <c r="C147" s="228"/>
      <c r="D147" s="217" t="s">
        <v>120</v>
      </c>
      <c r="E147" s="229" t="s">
        <v>1</v>
      </c>
      <c r="F147" s="230" t="s">
        <v>280</v>
      </c>
      <c r="G147" s="228"/>
      <c r="H147" s="229" t="s">
        <v>1</v>
      </c>
      <c r="I147" s="231"/>
      <c r="J147" s="228"/>
      <c r="K147" s="228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120</v>
      </c>
      <c r="AU147" s="236" t="s">
        <v>77</v>
      </c>
      <c r="AV147" s="12" t="s">
        <v>75</v>
      </c>
      <c r="AW147" s="12" t="s">
        <v>30</v>
      </c>
      <c r="AX147" s="12" t="s">
        <v>67</v>
      </c>
      <c r="AY147" s="236" t="s">
        <v>111</v>
      </c>
    </row>
    <row r="148" s="11" customFormat="1">
      <c r="B148" s="215"/>
      <c r="C148" s="216"/>
      <c r="D148" s="217" t="s">
        <v>120</v>
      </c>
      <c r="E148" s="218" t="s">
        <v>1</v>
      </c>
      <c r="F148" s="219" t="s">
        <v>281</v>
      </c>
      <c r="G148" s="216"/>
      <c r="H148" s="220">
        <v>915.35000000000002</v>
      </c>
      <c r="I148" s="221"/>
      <c r="J148" s="216"/>
      <c r="K148" s="216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120</v>
      </c>
      <c r="AU148" s="226" t="s">
        <v>77</v>
      </c>
      <c r="AV148" s="11" t="s">
        <v>77</v>
      </c>
      <c r="AW148" s="11" t="s">
        <v>30</v>
      </c>
      <c r="AX148" s="11" t="s">
        <v>75</v>
      </c>
      <c r="AY148" s="226" t="s">
        <v>111</v>
      </c>
    </row>
    <row r="149" s="1" customFormat="1" ht="22.5" customHeight="1">
      <c r="B149" s="36"/>
      <c r="C149" s="203" t="s">
        <v>282</v>
      </c>
      <c r="D149" s="203" t="s">
        <v>113</v>
      </c>
      <c r="E149" s="204" t="s">
        <v>283</v>
      </c>
      <c r="F149" s="205" t="s">
        <v>284</v>
      </c>
      <c r="G149" s="206" t="s">
        <v>161</v>
      </c>
      <c r="H149" s="207">
        <v>92.134</v>
      </c>
      <c r="I149" s="208"/>
      <c r="J149" s="209">
        <f>ROUND(I149*H149,2)</f>
        <v>0</v>
      </c>
      <c r="K149" s="205" t="s">
        <v>117</v>
      </c>
      <c r="L149" s="41"/>
      <c r="M149" s="210" t="s">
        <v>1</v>
      </c>
      <c r="N149" s="211" t="s">
        <v>38</v>
      </c>
      <c r="O149" s="77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AR149" s="15" t="s">
        <v>118</v>
      </c>
      <c r="AT149" s="15" t="s">
        <v>113</v>
      </c>
      <c r="AU149" s="15" t="s">
        <v>77</v>
      </c>
      <c r="AY149" s="15" t="s">
        <v>111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5" t="s">
        <v>75</v>
      </c>
      <c r="BK149" s="214">
        <f>ROUND(I149*H149,2)</f>
        <v>0</v>
      </c>
      <c r="BL149" s="15" t="s">
        <v>118</v>
      </c>
      <c r="BM149" s="15" t="s">
        <v>285</v>
      </c>
    </row>
    <row r="150" s="12" customFormat="1">
      <c r="B150" s="227"/>
      <c r="C150" s="228"/>
      <c r="D150" s="217" t="s">
        <v>120</v>
      </c>
      <c r="E150" s="229" t="s">
        <v>1</v>
      </c>
      <c r="F150" s="230" t="s">
        <v>286</v>
      </c>
      <c r="G150" s="228"/>
      <c r="H150" s="229" t="s">
        <v>1</v>
      </c>
      <c r="I150" s="231"/>
      <c r="J150" s="228"/>
      <c r="K150" s="228"/>
      <c r="L150" s="232"/>
      <c r="M150" s="233"/>
      <c r="N150" s="234"/>
      <c r="O150" s="234"/>
      <c r="P150" s="234"/>
      <c r="Q150" s="234"/>
      <c r="R150" s="234"/>
      <c r="S150" s="234"/>
      <c r="T150" s="235"/>
      <c r="AT150" s="236" t="s">
        <v>120</v>
      </c>
      <c r="AU150" s="236" t="s">
        <v>77</v>
      </c>
      <c r="AV150" s="12" t="s">
        <v>75</v>
      </c>
      <c r="AW150" s="12" t="s">
        <v>30</v>
      </c>
      <c r="AX150" s="12" t="s">
        <v>67</v>
      </c>
      <c r="AY150" s="236" t="s">
        <v>111</v>
      </c>
    </row>
    <row r="151" s="11" customFormat="1">
      <c r="B151" s="215"/>
      <c r="C151" s="216"/>
      <c r="D151" s="217" t="s">
        <v>120</v>
      </c>
      <c r="E151" s="218" t="s">
        <v>1</v>
      </c>
      <c r="F151" s="219" t="s">
        <v>287</v>
      </c>
      <c r="G151" s="216"/>
      <c r="H151" s="220">
        <v>92.134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120</v>
      </c>
      <c r="AU151" s="226" t="s">
        <v>77</v>
      </c>
      <c r="AV151" s="11" t="s">
        <v>77</v>
      </c>
      <c r="AW151" s="11" t="s">
        <v>30</v>
      </c>
      <c r="AX151" s="11" t="s">
        <v>75</v>
      </c>
      <c r="AY151" s="226" t="s">
        <v>111</v>
      </c>
    </row>
    <row r="152" s="1" customFormat="1" ht="22.5" customHeight="1">
      <c r="B152" s="36"/>
      <c r="C152" s="203" t="s">
        <v>288</v>
      </c>
      <c r="D152" s="203" t="s">
        <v>113</v>
      </c>
      <c r="E152" s="204" t="s">
        <v>289</v>
      </c>
      <c r="F152" s="205" t="s">
        <v>290</v>
      </c>
      <c r="G152" s="206" t="s">
        <v>161</v>
      </c>
      <c r="H152" s="207">
        <v>92.134</v>
      </c>
      <c r="I152" s="208"/>
      <c r="J152" s="209">
        <f>ROUND(I152*H152,2)</f>
        <v>0</v>
      </c>
      <c r="K152" s="205" t="s">
        <v>117</v>
      </c>
      <c r="L152" s="41"/>
      <c r="M152" s="210" t="s">
        <v>1</v>
      </c>
      <c r="N152" s="211" t="s">
        <v>38</v>
      </c>
      <c r="O152" s="77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AR152" s="15" t="s">
        <v>118</v>
      </c>
      <c r="AT152" s="15" t="s">
        <v>113</v>
      </c>
      <c r="AU152" s="15" t="s">
        <v>77</v>
      </c>
      <c r="AY152" s="15" t="s">
        <v>111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5" t="s">
        <v>75</v>
      </c>
      <c r="BK152" s="214">
        <f>ROUND(I152*H152,2)</f>
        <v>0</v>
      </c>
      <c r="BL152" s="15" t="s">
        <v>118</v>
      </c>
      <c r="BM152" s="15" t="s">
        <v>291</v>
      </c>
    </row>
    <row r="153" s="11" customFormat="1">
      <c r="B153" s="215"/>
      <c r="C153" s="216"/>
      <c r="D153" s="217" t="s">
        <v>120</v>
      </c>
      <c r="E153" s="218" t="s">
        <v>1</v>
      </c>
      <c r="F153" s="219" t="s">
        <v>287</v>
      </c>
      <c r="G153" s="216"/>
      <c r="H153" s="220">
        <v>92.134</v>
      </c>
      <c r="I153" s="221"/>
      <c r="J153" s="216"/>
      <c r="K153" s="216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120</v>
      </c>
      <c r="AU153" s="226" t="s">
        <v>77</v>
      </c>
      <c r="AV153" s="11" t="s">
        <v>77</v>
      </c>
      <c r="AW153" s="11" t="s">
        <v>30</v>
      </c>
      <c r="AX153" s="11" t="s">
        <v>75</v>
      </c>
      <c r="AY153" s="226" t="s">
        <v>111</v>
      </c>
    </row>
    <row r="154" s="1" customFormat="1" ht="16.5" customHeight="1">
      <c r="B154" s="36"/>
      <c r="C154" s="203" t="s">
        <v>292</v>
      </c>
      <c r="D154" s="203" t="s">
        <v>113</v>
      </c>
      <c r="E154" s="204" t="s">
        <v>293</v>
      </c>
      <c r="F154" s="205" t="s">
        <v>294</v>
      </c>
      <c r="G154" s="206" t="s">
        <v>161</v>
      </c>
      <c r="H154" s="207">
        <v>37.046999999999997</v>
      </c>
      <c r="I154" s="208"/>
      <c r="J154" s="209">
        <f>ROUND(I154*H154,2)</f>
        <v>0</v>
      </c>
      <c r="K154" s="205" t="s">
        <v>117</v>
      </c>
      <c r="L154" s="41"/>
      <c r="M154" s="210" t="s">
        <v>1</v>
      </c>
      <c r="N154" s="211" t="s">
        <v>38</v>
      </c>
      <c r="O154" s="77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AR154" s="15" t="s">
        <v>118</v>
      </c>
      <c r="AT154" s="15" t="s">
        <v>113</v>
      </c>
      <c r="AU154" s="15" t="s">
        <v>77</v>
      </c>
      <c r="AY154" s="15" t="s">
        <v>111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5" t="s">
        <v>75</v>
      </c>
      <c r="BK154" s="214">
        <f>ROUND(I154*H154,2)</f>
        <v>0</v>
      </c>
      <c r="BL154" s="15" t="s">
        <v>118</v>
      </c>
      <c r="BM154" s="15" t="s">
        <v>295</v>
      </c>
    </row>
    <row r="155" s="11" customFormat="1">
      <c r="B155" s="215"/>
      <c r="C155" s="216"/>
      <c r="D155" s="217" t="s">
        <v>120</v>
      </c>
      <c r="E155" s="218" t="s">
        <v>1</v>
      </c>
      <c r="F155" s="219" t="s">
        <v>296</v>
      </c>
      <c r="G155" s="216"/>
      <c r="H155" s="220">
        <v>37.046999999999997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120</v>
      </c>
      <c r="AU155" s="226" t="s">
        <v>77</v>
      </c>
      <c r="AV155" s="11" t="s">
        <v>77</v>
      </c>
      <c r="AW155" s="11" t="s">
        <v>30</v>
      </c>
      <c r="AX155" s="11" t="s">
        <v>75</v>
      </c>
      <c r="AY155" s="226" t="s">
        <v>111</v>
      </c>
    </row>
    <row r="156" s="1" customFormat="1" ht="33.75" customHeight="1">
      <c r="B156" s="36"/>
      <c r="C156" s="203" t="s">
        <v>297</v>
      </c>
      <c r="D156" s="203" t="s">
        <v>113</v>
      </c>
      <c r="E156" s="204" t="s">
        <v>298</v>
      </c>
      <c r="F156" s="205" t="s">
        <v>299</v>
      </c>
      <c r="G156" s="206" t="s">
        <v>161</v>
      </c>
      <c r="H156" s="207">
        <v>484.58300000000003</v>
      </c>
      <c r="I156" s="208"/>
      <c r="J156" s="209">
        <f>ROUND(I156*H156,2)</f>
        <v>0</v>
      </c>
      <c r="K156" s="205" t="s">
        <v>117</v>
      </c>
      <c r="L156" s="41"/>
      <c r="M156" s="210" t="s">
        <v>1</v>
      </c>
      <c r="N156" s="211" t="s">
        <v>38</v>
      </c>
      <c r="O156" s="77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AR156" s="15" t="s">
        <v>118</v>
      </c>
      <c r="AT156" s="15" t="s">
        <v>113</v>
      </c>
      <c r="AU156" s="15" t="s">
        <v>77</v>
      </c>
      <c r="AY156" s="15" t="s">
        <v>111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5" t="s">
        <v>75</v>
      </c>
      <c r="BK156" s="214">
        <f>ROUND(I156*H156,2)</f>
        <v>0</v>
      </c>
      <c r="BL156" s="15" t="s">
        <v>118</v>
      </c>
      <c r="BM156" s="15" t="s">
        <v>300</v>
      </c>
    </row>
    <row r="157" s="12" customFormat="1">
      <c r="B157" s="227"/>
      <c r="C157" s="228"/>
      <c r="D157" s="217" t="s">
        <v>120</v>
      </c>
      <c r="E157" s="229" t="s">
        <v>1</v>
      </c>
      <c r="F157" s="230" t="s">
        <v>301</v>
      </c>
      <c r="G157" s="228"/>
      <c r="H157" s="229" t="s">
        <v>1</v>
      </c>
      <c r="I157" s="231"/>
      <c r="J157" s="228"/>
      <c r="K157" s="228"/>
      <c r="L157" s="232"/>
      <c r="M157" s="233"/>
      <c r="N157" s="234"/>
      <c r="O157" s="234"/>
      <c r="P157" s="234"/>
      <c r="Q157" s="234"/>
      <c r="R157" s="234"/>
      <c r="S157" s="234"/>
      <c r="T157" s="235"/>
      <c r="AT157" s="236" t="s">
        <v>120</v>
      </c>
      <c r="AU157" s="236" t="s">
        <v>77</v>
      </c>
      <c r="AV157" s="12" t="s">
        <v>75</v>
      </c>
      <c r="AW157" s="12" t="s">
        <v>30</v>
      </c>
      <c r="AX157" s="12" t="s">
        <v>67</v>
      </c>
      <c r="AY157" s="236" t="s">
        <v>111</v>
      </c>
    </row>
    <row r="158" s="11" customFormat="1">
      <c r="B158" s="215"/>
      <c r="C158" s="216"/>
      <c r="D158" s="217" t="s">
        <v>120</v>
      </c>
      <c r="E158" s="218" t="s">
        <v>169</v>
      </c>
      <c r="F158" s="219" t="s">
        <v>170</v>
      </c>
      <c r="G158" s="216"/>
      <c r="H158" s="220">
        <v>484.58300000000003</v>
      </c>
      <c r="I158" s="221"/>
      <c r="J158" s="216"/>
      <c r="K158" s="216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120</v>
      </c>
      <c r="AU158" s="226" t="s">
        <v>77</v>
      </c>
      <c r="AV158" s="11" t="s">
        <v>77</v>
      </c>
      <c r="AW158" s="11" t="s">
        <v>30</v>
      </c>
      <c r="AX158" s="11" t="s">
        <v>75</v>
      </c>
      <c r="AY158" s="226" t="s">
        <v>111</v>
      </c>
    </row>
    <row r="159" s="1" customFormat="1" ht="16.5" customHeight="1">
      <c r="B159" s="36"/>
      <c r="C159" s="203" t="s">
        <v>7</v>
      </c>
      <c r="D159" s="203" t="s">
        <v>113</v>
      </c>
      <c r="E159" s="204" t="s">
        <v>302</v>
      </c>
      <c r="F159" s="205" t="s">
        <v>303</v>
      </c>
      <c r="G159" s="206" t="s">
        <v>161</v>
      </c>
      <c r="H159" s="207">
        <v>522.90099999999995</v>
      </c>
      <c r="I159" s="208"/>
      <c r="J159" s="209">
        <f>ROUND(I159*H159,2)</f>
        <v>0</v>
      </c>
      <c r="K159" s="205" t="s">
        <v>117</v>
      </c>
      <c r="L159" s="41"/>
      <c r="M159" s="210" t="s">
        <v>1</v>
      </c>
      <c r="N159" s="211" t="s">
        <v>38</v>
      </c>
      <c r="O159" s="77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AR159" s="15" t="s">
        <v>118</v>
      </c>
      <c r="AT159" s="15" t="s">
        <v>113</v>
      </c>
      <c r="AU159" s="15" t="s">
        <v>77</v>
      </c>
      <c r="AY159" s="15" t="s">
        <v>111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5" t="s">
        <v>75</v>
      </c>
      <c r="BK159" s="214">
        <f>ROUND(I159*H159,2)</f>
        <v>0</v>
      </c>
      <c r="BL159" s="15" t="s">
        <v>118</v>
      </c>
      <c r="BM159" s="15" t="s">
        <v>304</v>
      </c>
    </row>
    <row r="160" s="11" customFormat="1">
      <c r="B160" s="215"/>
      <c r="C160" s="216"/>
      <c r="D160" s="217" t="s">
        <v>120</v>
      </c>
      <c r="E160" s="218" t="s">
        <v>1</v>
      </c>
      <c r="F160" s="219" t="s">
        <v>305</v>
      </c>
      <c r="G160" s="216"/>
      <c r="H160" s="220">
        <v>522.90099999999995</v>
      </c>
      <c r="I160" s="221"/>
      <c r="J160" s="216"/>
      <c r="K160" s="216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120</v>
      </c>
      <c r="AU160" s="226" t="s">
        <v>77</v>
      </c>
      <c r="AV160" s="11" t="s">
        <v>77</v>
      </c>
      <c r="AW160" s="11" t="s">
        <v>30</v>
      </c>
      <c r="AX160" s="11" t="s">
        <v>75</v>
      </c>
      <c r="AY160" s="226" t="s">
        <v>111</v>
      </c>
    </row>
    <row r="161" s="1" customFormat="1" ht="22.5" customHeight="1">
      <c r="B161" s="36"/>
      <c r="C161" s="203" t="s">
        <v>306</v>
      </c>
      <c r="D161" s="203" t="s">
        <v>113</v>
      </c>
      <c r="E161" s="204" t="s">
        <v>307</v>
      </c>
      <c r="F161" s="205" t="s">
        <v>308</v>
      </c>
      <c r="G161" s="206" t="s">
        <v>309</v>
      </c>
      <c r="H161" s="207">
        <v>888.93200000000002</v>
      </c>
      <c r="I161" s="208"/>
      <c r="J161" s="209">
        <f>ROUND(I161*H161,2)</f>
        <v>0</v>
      </c>
      <c r="K161" s="205" t="s">
        <v>117</v>
      </c>
      <c r="L161" s="41"/>
      <c r="M161" s="210" t="s">
        <v>1</v>
      </c>
      <c r="N161" s="211" t="s">
        <v>38</v>
      </c>
      <c r="O161" s="77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AR161" s="15" t="s">
        <v>118</v>
      </c>
      <c r="AT161" s="15" t="s">
        <v>113</v>
      </c>
      <c r="AU161" s="15" t="s">
        <v>77</v>
      </c>
      <c r="AY161" s="15" t="s">
        <v>111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5" t="s">
        <v>75</v>
      </c>
      <c r="BK161" s="214">
        <f>ROUND(I161*H161,2)</f>
        <v>0</v>
      </c>
      <c r="BL161" s="15" t="s">
        <v>118</v>
      </c>
      <c r="BM161" s="15" t="s">
        <v>310</v>
      </c>
    </row>
    <row r="162" s="11" customFormat="1">
      <c r="B162" s="215"/>
      <c r="C162" s="216"/>
      <c r="D162" s="217" t="s">
        <v>120</v>
      </c>
      <c r="E162" s="218" t="s">
        <v>1</v>
      </c>
      <c r="F162" s="219" t="s">
        <v>305</v>
      </c>
      <c r="G162" s="216"/>
      <c r="H162" s="220">
        <v>522.90099999999995</v>
      </c>
      <c r="I162" s="221"/>
      <c r="J162" s="216"/>
      <c r="K162" s="216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120</v>
      </c>
      <c r="AU162" s="226" t="s">
        <v>77</v>
      </c>
      <c r="AV162" s="11" t="s">
        <v>77</v>
      </c>
      <c r="AW162" s="11" t="s">
        <v>30</v>
      </c>
      <c r="AX162" s="11" t="s">
        <v>75</v>
      </c>
      <c r="AY162" s="226" t="s">
        <v>111</v>
      </c>
    </row>
    <row r="163" s="11" customFormat="1">
      <c r="B163" s="215"/>
      <c r="C163" s="216"/>
      <c r="D163" s="217" t="s">
        <v>120</v>
      </c>
      <c r="E163" s="216"/>
      <c r="F163" s="219" t="s">
        <v>311</v>
      </c>
      <c r="G163" s="216"/>
      <c r="H163" s="220">
        <v>888.93200000000002</v>
      </c>
      <c r="I163" s="221"/>
      <c r="J163" s="216"/>
      <c r="K163" s="216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120</v>
      </c>
      <c r="AU163" s="226" t="s">
        <v>77</v>
      </c>
      <c r="AV163" s="11" t="s">
        <v>77</v>
      </c>
      <c r="AW163" s="11" t="s">
        <v>4</v>
      </c>
      <c r="AX163" s="11" t="s">
        <v>75</v>
      </c>
      <c r="AY163" s="226" t="s">
        <v>111</v>
      </c>
    </row>
    <row r="164" s="1" customFormat="1" ht="16.5" customHeight="1">
      <c r="B164" s="36"/>
      <c r="C164" s="203" t="s">
        <v>312</v>
      </c>
      <c r="D164" s="203" t="s">
        <v>113</v>
      </c>
      <c r="E164" s="204" t="s">
        <v>313</v>
      </c>
      <c r="F164" s="205" t="s">
        <v>314</v>
      </c>
      <c r="G164" s="206" t="s">
        <v>309</v>
      </c>
      <c r="H164" s="207">
        <v>823.79100000000005</v>
      </c>
      <c r="I164" s="208"/>
      <c r="J164" s="209">
        <f>ROUND(I164*H164,2)</f>
        <v>0</v>
      </c>
      <c r="K164" s="205" t="s">
        <v>1</v>
      </c>
      <c r="L164" s="41"/>
      <c r="M164" s="210" t="s">
        <v>1</v>
      </c>
      <c r="N164" s="211" t="s">
        <v>38</v>
      </c>
      <c r="O164" s="77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AR164" s="15" t="s">
        <v>118</v>
      </c>
      <c r="AT164" s="15" t="s">
        <v>113</v>
      </c>
      <c r="AU164" s="15" t="s">
        <v>77</v>
      </c>
      <c r="AY164" s="15" t="s">
        <v>111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75</v>
      </c>
      <c r="BK164" s="214">
        <f>ROUND(I164*H164,2)</f>
        <v>0</v>
      </c>
      <c r="BL164" s="15" t="s">
        <v>118</v>
      </c>
      <c r="BM164" s="15" t="s">
        <v>315</v>
      </c>
    </row>
    <row r="165" s="11" customFormat="1">
      <c r="B165" s="215"/>
      <c r="C165" s="216"/>
      <c r="D165" s="217" t="s">
        <v>120</v>
      </c>
      <c r="E165" s="218" t="s">
        <v>1</v>
      </c>
      <c r="F165" s="219" t="s">
        <v>169</v>
      </c>
      <c r="G165" s="216"/>
      <c r="H165" s="220">
        <v>484.58300000000003</v>
      </c>
      <c r="I165" s="221"/>
      <c r="J165" s="216"/>
      <c r="K165" s="216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120</v>
      </c>
      <c r="AU165" s="226" t="s">
        <v>77</v>
      </c>
      <c r="AV165" s="11" t="s">
        <v>77</v>
      </c>
      <c r="AW165" s="11" t="s">
        <v>30</v>
      </c>
      <c r="AX165" s="11" t="s">
        <v>75</v>
      </c>
      <c r="AY165" s="226" t="s">
        <v>111</v>
      </c>
    </row>
    <row r="166" s="11" customFormat="1">
      <c r="B166" s="215"/>
      <c r="C166" s="216"/>
      <c r="D166" s="217" t="s">
        <v>120</v>
      </c>
      <c r="E166" s="216"/>
      <c r="F166" s="219" t="s">
        <v>316</v>
      </c>
      <c r="G166" s="216"/>
      <c r="H166" s="220">
        <v>823.79100000000005</v>
      </c>
      <c r="I166" s="221"/>
      <c r="J166" s="216"/>
      <c r="K166" s="216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120</v>
      </c>
      <c r="AU166" s="226" t="s">
        <v>77</v>
      </c>
      <c r="AV166" s="11" t="s">
        <v>77</v>
      </c>
      <c r="AW166" s="11" t="s">
        <v>4</v>
      </c>
      <c r="AX166" s="11" t="s">
        <v>75</v>
      </c>
      <c r="AY166" s="226" t="s">
        <v>111</v>
      </c>
    </row>
    <row r="167" s="1" customFormat="1" ht="16.5" customHeight="1">
      <c r="B167" s="36"/>
      <c r="C167" s="203" t="s">
        <v>317</v>
      </c>
      <c r="D167" s="203" t="s">
        <v>113</v>
      </c>
      <c r="E167" s="204" t="s">
        <v>318</v>
      </c>
      <c r="F167" s="205" t="s">
        <v>319</v>
      </c>
      <c r="G167" s="206" t="s">
        <v>174</v>
      </c>
      <c r="H167" s="207">
        <v>71.569999999999993</v>
      </c>
      <c r="I167" s="208"/>
      <c r="J167" s="209">
        <f>ROUND(I167*H167,2)</f>
        <v>0</v>
      </c>
      <c r="K167" s="205" t="s">
        <v>117</v>
      </c>
      <c r="L167" s="41"/>
      <c r="M167" s="210" t="s">
        <v>1</v>
      </c>
      <c r="N167" s="211" t="s">
        <v>38</v>
      </c>
      <c r="O167" s="77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AR167" s="15" t="s">
        <v>118</v>
      </c>
      <c r="AT167" s="15" t="s">
        <v>113</v>
      </c>
      <c r="AU167" s="15" t="s">
        <v>77</v>
      </c>
      <c r="AY167" s="15" t="s">
        <v>111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5" t="s">
        <v>75</v>
      </c>
      <c r="BK167" s="214">
        <f>ROUND(I167*H167,2)</f>
        <v>0</v>
      </c>
      <c r="BL167" s="15" t="s">
        <v>118</v>
      </c>
      <c r="BM167" s="15" t="s">
        <v>320</v>
      </c>
    </row>
    <row r="168" s="11" customFormat="1">
      <c r="B168" s="215"/>
      <c r="C168" s="216"/>
      <c r="D168" s="217" t="s">
        <v>120</v>
      </c>
      <c r="E168" s="218" t="s">
        <v>1</v>
      </c>
      <c r="F168" s="219" t="s">
        <v>321</v>
      </c>
      <c r="G168" s="216"/>
      <c r="H168" s="220">
        <v>71.569999999999993</v>
      </c>
      <c r="I168" s="221"/>
      <c r="J168" s="216"/>
      <c r="K168" s="216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120</v>
      </c>
      <c r="AU168" s="226" t="s">
        <v>77</v>
      </c>
      <c r="AV168" s="11" t="s">
        <v>77</v>
      </c>
      <c r="AW168" s="11" t="s">
        <v>30</v>
      </c>
      <c r="AX168" s="11" t="s">
        <v>75</v>
      </c>
      <c r="AY168" s="226" t="s">
        <v>111</v>
      </c>
    </row>
    <row r="169" s="1" customFormat="1" ht="16.5" customHeight="1">
      <c r="B169" s="36"/>
      <c r="C169" s="203" t="s">
        <v>322</v>
      </c>
      <c r="D169" s="203" t="s">
        <v>113</v>
      </c>
      <c r="E169" s="204" t="s">
        <v>323</v>
      </c>
      <c r="F169" s="205" t="s">
        <v>324</v>
      </c>
      <c r="G169" s="206" t="s">
        <v>174</v>
      </c>
      <c r="H169" s="207">
        <v>71.569999999999993</v>
      </c>
      <c r="I169" s="208"/>
      <c r="J169" s="209">
        <f>ROUND(I169*H169,2)</f>
        <v>0</v>
      </c>
      <c r="K169" s="205" t="s">
        <v>117</v>
      </c>
      <c r="L169" s="41"/>
      <c r="M169" s="210" t="s">
        <v>1</v>
      </c>
      <c r="N169" s="211" t="s">
        <v>38</v>
      </c>
      <c r="O169" s="77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AR169" s="15" t="s">
        <v>118</v>
      </c>
      <c r="AT169" s="15" t="s">
        <v>113</v>
      </c>
      <c r="AU169" s="15" t="s">
        <v>77</v>
      </c>
      <c r="AY169" s="15" t="s">
        <v>111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5" t="s">
        <v>75</v>
      </c>
      <c r="BK169" s="214">
        <f>ROUND(I169*H169,2)</f>
        <v>0</v>
      </c>
      <c r="BL169" s="15" t="s">
        <v>118</v>
      </c>
      <c r="BM169" s="15" t="s">
        <v>325</v>
      </c>
    </row>
    <row r="170" s="11" customFormat="1">
      <c r="B170" s="215"/>
      <c r="C170" s="216"/>
      <c r="D170" s="217" t="s">
        <v>120</v>
      </c>
      <c r="E170" s="218" t="s">
        <v>1</v>
      </c>
      <c r="F170" s="219" t="s">
        <v>321</v>
      </c>
      <c r="G170" s="216"/>
      <c r="H170" s="220">
        <v>71.569999999999993</v>
      </c>
      <c r="I170" s="221"/>
      <c r="J170" s="216"/>
      <c r="K170" s="216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120</v>
      </c>
      <c r="AU170" s="226" t="s">
        <v>77</v>
      </c>
      <c r="AV170" s="11" t="s">
        <v>77</v>
      </c>
      <c r="AW170" s="11" t="s">
        <v>30</v>
      </c>
      <c r="AX170" s="11" t="s">
        <v>75</v>
      </c>
      <c r="AY170" s="226" t="s">
        <v>111</v>
      </c>
    </row>
    <row r="171" s="1" customFormat="1" ht="16.5" customHeight="1">
      <c r="B171" s="36"/>
      <c r="C171" s="252" t="s">
        <v>326</v>
      </c>
      <c r="D171" s="252" t="s">
        <v>327</v>
      </c>
      <c r="E171" s="253" t="s">
        <v>328</v>
      </c>
      <c r="F171" s="254" t="s">
        <v>329</v>
      </c>
      <c r="G171" s="255" t="s">
        <v>330</v>
      </c>
      <c r="H171" s="256">
        <v>1.0740000000000001</v>
      </c>
      <c r="I171" s="257"/>
      <c r="J171" s="258">
        <f>ROUND(I171*H171,2)</f>
        <v>0</v>
      </c>
      <c r="K171" s="254" t="s">
        <v>117</v>
      </c>
      <c r="L171" s="259"/>
      <c r="M171" s="260" t="s">
        <v>1</v>
      </c>
      <c r="N171" s="261" t="s">
        <v>38</v>
      </c>
      <c r="O171" s="77"/>
      <c r="P171" s="212">
        <f>O171*H171</f>
        <v>0</v>
      </c>
      <c r="Q171" s="212">
        <v>0.001</v>
      </c>
      <c r="R171" s="212">
        <f>Q171*H171</f>
        <v>0.0010740000000000001</v>
      </c>
      <c r="S171" s="212">
        <v>0</v>
      </c>
      <c r="T171" s="213">
        <f>S171*H171</f>
        <v>0</v>
      </c>
      <c r="AR171" s="15" t="s">
        <v>234</v>
      </c>
      <c r="AT171" s="15" t="s">
        <v>327</v>
      </c>
      <c r="AU171" s="15" t="s">
        <v>77</v>
      </c>
      <c r="AY171" s="15" t="s">
        <v>111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5" t="s">
        <v>75</v>
      </c>
      <c r="BK171" s="214">
        <f>ROUND(I171*H171,2)</f>
        <v>0</v>
      </c>
      <c r="BL171" s="15" t="s">
        <v>118</v>
      </c>
      <c r="BM171" s="15" t="s">
        <v>331</v>
      </c>
    </row>
    <row r="172" s="11" customFormat="1">
      <c r="B172" s="215"/>
      <c r="C172" s="216"/>
      <c r="D172" s="217" t="s">
        <v>120</v>
      </c>
      <c r="E172" s="218" t="s">
        <v>1</v>
      </c>
      <c r="F172" s="219" t="s">
        <v>321</v>
      </c>
      <c r="G172" s="216"/>
      <c r="H172" s="220">
        <v>71.569999999999993</v>
      </c>
      <c r="I172" s="221"/>
      <c r="J172" s="216"/>
      <c r="K172" s="216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120</v>
      </c>
      <c r="AU172" s="226" t="s">
        <v>77</v>
      </c>
      <c r="AV172" s="11" t="s">
        <v>77</v>
      </c>
      <c r="AW172" s="11" t="s">
        <v>30</v>
      </c>
      <c r="AX172" s="11" t="s">
        <v>75</v>
      </c>
      <c r="AY172" s="226" t="s">
        <v>111</v>
      </c>
    </row>
    <row r="173" s="11" customFormat="1">
      <c r="B173" s="215"/>
      <c r="C173" s="216"/>
      <c r="D173" s="217" t="s">
        <v>120</v>
      </c>
      <c r="E173" s="216"/>
      <c r="F173" s="219" t="s">
        <v>332</v>
      </c>
      <c r="G173" s="216"/>
      <c r="H173" s="220">
        <v>1.0740000000000001</v>
      </c>
      <c r="I173" s="221"/>
      <c r="J173" s="216"/>
      <c r="K173" s="216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120</v>
      </c>
      <c r="AU173" s="226" t="s">
        <v>77</v>
      </c>
      <c r="AV173" s="11" t="s">
        <v>77</v>
      </c>
      <c r="AW173" s="11" t="s">
        <v>4</v>
      </c>
      <c r="AX173" s="11" t="s">
        <v>75</v>
      </c>
      <c r="AY173" s="226" t="s">
        <v>111</v>
      </c>
    </row>
    <row r="174" s="1" customFormat="1" ht="16.5" customHeight="1">
      <c r="B174" s="36"/>
      <c r="C174" s="203" t="s">
        <v>333</v>
      </c>
      <c r="D174" s="203" t="s">
        <v>113</v>
      </c>
      <c r="E174" s="204" t="s">
        <v>334</v>
      </c>
      <c r="F174" s="205" t="s">
        <v>335</v>
      </c>
      <c r="G174" s="206" t="s">
        <v>174</v>
      </c>
      <c r="H174" s="207">
        <v>71.569999999999993</v>
      </c>
      <c r="I174" s="208"/>
      <c r="J174" s="209">
        <f>ROUND(I174*H174,2)</f>
        <v>0</v>
      </c>
      <c r="K174" s="205" t="s">
        <v>117</v>
      </c>
      <c r="L174" s="41"/>
      <c r="M174" s="210" t="s">
        <v>1</v>
      </c>
      <c r="N174" s="211" t="s">
        <v>38</v>
      </c>
      <c r="O174" s="77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AR174" s="15" t="s">
        <v>118</v>
      </c>
      <c r="AT174" s="15" t="s">
        <v>113</v>
      </c>
      <c r="AU174" s="15" t="s">
        <v>77</v>
      </c>
      <c r="AY174" s="15" t="s">
        <v>111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5" t="s">
        <v>75</v>
      </c>
      <c r="BK174" s="214">
        <f>ROUND(I174*H174,2)</f>
        <v>0</v>
      </c>
      <c r="BL174" s="15" t="s">
        <v>118</v>
      </c>
      <c r="BM174" s="15" t="s">
        <v>336</v>
      </c>
    </row>
    <row r="175" s="11" customFormat="1">
      <c r="B175" s="215"/>
      <c r="C175" s="216"/>
      <c r="D175" s="217" t="s">
        <v>120</v>
      </c>
      <c r="E175" s="218" t="s">
        <v>1</v>
      </c>
      <c r="F175" s="219" t="s">
        <v>321</v>
      </c>
      <c r="G175" s="216"/>
      <c r="H175" s="220">
        <v>71.569999999999993</v>
      </c>
      <c r="I175" s="221"/>
      <c r="J175" s="216"/>
      <c r="K175" s="216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120</v>
      </c>
      <c r="AU175" s="226" t="s">
        <v>77</v>
      </c>
      <c r="AV175" s="11" t="s">
        <v>77</v>
      </c>
      <c r="AW175" s="11" t="s">
        <v>30</v>
      </c>
      <c r="AX175" s="11" t="s">
        <v>75</v>
      </c>
      <c r="AY175" s="226" t="s">
        <v>111</v>
      </c>
    </row>
    <row r="176" s="10" customFormat="1" ht="22.8" customHeight="1">
      <c r="B176" s="187"/>
      <c r="C176" s="188"/>
      <c r="D176" s="189" t="s">
        <v>66</v>
      </c>
      <c r="E176" s="201" t="s">
        <v>77</v>
      </c>
      <c r="F176" s="201" t="s">
        <v>337</v>
      </c>
      <c r="G176" s="188"/>
      <c r="H176" s="188"/>
      <c r="I176" s="191"/>
      <c r="J176" s="202">
        <f>BK176</f>
        <v>0</v>
      </c>
      <c r="K176" s="188"/>
      <c r="L176" s="193"/>
      <c r="M176" s="194"/>
      <c r="N176" s="195"/>
      <c r="O176" s="195"/>
      <c r="P176" s="196">
        <f>SUM(P177:P191)</f>
        <v>0</v>
      </c>
      <c r="Q176" s="195"/>
      <c r="R176" s="196">
        <f>SUM(R177:R191)</f>
        <v>0.076477039999999996</v>
      </c>
      <c r="S176" s="195"/>
      <c r="T176" s="197">
        <f>SUM(T177:T191)</f>
        <v>0</v>
      </c>
      <c r="AR176" s="198" t="s">
        <v>75</v>
      </c>
      <c r="AT176" s="199" t="s">
        <v>66</v>
      </c>
      <c r="AU176" s="199" t="s">
        <v>75</v>
      </c>
      <c r="AY176" s="198" t="s">
        <v>111</v>
      </c>
      <c r="BK176" s="200">
        <f>SUM(BK177:BK191)</f>
        <v>0</v>
      </c>
    </row>
    <row r="177" s="1" customFormat="1" ht="22.5" customHeight="1">
      <c r="B177" s="36"/>
      <c r="C177" s="203" t="s">
        <v>338</v>
      </c>
      <c r="D177" s="203" t="s">
        <v>113</v>
      </c>
      <c r="E177" s="204" t="s">
        <v>339</v>
      </c>
      <c r="F177" s="205" t="s">
        <v>340</v>
      </c>
      <c r="G177" s="206" t="s">
        <v>174</v>
      </c>
      <c r="H177" s="207">
        <v>17.504000000000001</v>
      </c>
      <c r="I177" s="208"/>
      <c r="J177" s="209">
        <f>ROUND(I177*H177,2)</f>
        <v>0</v>
      </c>
      <c r="K177" s="205" t="s">
        <v>117</v>
      </c>
      <c r="L177" s="41"/>
      <c r="M177" s="210" t="s">
        <v>1</v>
      </c>
      <c r="N177" s="211" t="s">
        <v>38</v>
      </c>
      <c r="O177" s="77"/>
      <c r="P177" s="212">
        <f>O177*H177</f>
        <v>0</v>
      </c>
      <c r="Q177" s="212">
        <v>0.00031</v>
      </c>
      <c r="R177" s="212">
        <f>Q177*H177</f>
        <v>0.0054262400000000006</v>
      </c>
      <c r="S177" s="212">
        <v>0</v>
      </c>
      <c r="T177" s="213">
        <f>S177*H177</f>
        <v>0</v>
      </c>
      <c r="AR177" s="15" t="s">
        <v>118</v>
      </c>
      <c r="AT177" s="15" t="s">
        <v>113</v>
      </c>
      <c r="AU177" s="15" t="s">
        <v>77</v>
      </c>
      <c r="AY177" s="15" t="s">
        <v>111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75</v>
      </c>
      <c r="BK177" s="214">
        <f>ROUND(I177*H177,2)</f>
        <v>0</v>
      </c>
      <c r="BL177" s="15" t="s">
        <v>118</v>
      </c>
      <c r="BM177" s="15" t="s">
        <v>341</v>
      </c>
    </row>
    <row r="178" s="12" customFormat="1">
      <c r="B178" s="227"/>
      <c r="C178" s="228"/>
      <c r="D178" s="217" t="s">
        <v>120</v>
      </c>
      <c r="E178" s="229" t="s">
        <v>1</v>
      </c>
      <c r="F178" s="230" t="s">
        <v>205</v>
      </c>
      <c r="G178" s="228"/>
      <c r="H178" s="229" t="s">
        <v>1</v>
      </c>
      <c r="I178" s="231"/>
      <c r="J178" s="228"/>
      <c r="K178" s="228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120</v>
      </c>
      <c r="AU178" s="236" t="s">
        <v>77</v>
      </c>
      <c r="AV178" s="12" t="s">
        <v>75</v>
      </c>
      <c r="AW178" s="12" t="s">
        <v>30</v>
      </c>
      <c r="AX178" s="12" t="s">
        <v>67</v>
      </c>
      <c r="AY178" s="236" t="s">
        <v>111</v>
      </c>
    </row>
    <row r="179" s="11" customFormat="1">
      <c r="B179" s="215"/>
      <c r="C179" s="216"/>
      <c r="D179" s="217" t="s">
        <v>120</v>
      </c>
      <c r="E179" s="218" t="s">
        <v>1</v>
      </c>
      <c r="F179" s="219" t="s">
        <v>342</v>
      </c>
      <c r="G179" s="216"/>
      <c r="H179" s="220">
        <v>17.504000000000001</v>
      </c>
      <c r="I179" s="221"/>
      <c r="J179" s="216"/>
      <c r="K179" s="216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120</v>
      </c>
      <c r="AU179" s="226" t="s">
        <v>77</v>
      </c>
      <c r="AV179" s="11" t="s">
        <v>77</v>
      </c>
      <c r="AW179" s="11" t="s">
        <v>30</v>
      </c>
      <c r="AX179" s="11" t="s">
        <v>75</v>
      </c>
      <c r="AY179" s="226" t="s">
        <v>111</v>
      </c>
    </row>
    <row r="180" s="1" customFormat="1" ht="16.5" customHeight="1">
      <c r="B180" s="36"/>
      <c r="C180" s="252" t="s">
        <v>343</v>
      </c>
      <c r="D180" s="252" t="s">
        <v>327</v>
      </c>
      <c r="E180" s="253" t="s">
        <v>344</v>
      </c>
      <c r="F180" s="254" t="s">
        <v>345</v>
      </c>
      <c r="G180" s="255" t="s">
        <v>174</v>
      </c>
      <c r="H180" s="256">
        <v>17.504000000000001</v>
      </c>
      <c r="I180" s="257"/>
      <c r="J180" s="258">
        <f>ROUND(I180*H180,2)</f>
        <v>0</v>
      </c>
      <c r="K180" s="254" t="s">
        <v>117</v>
      </c>
      <c r="L180" s="259"/>
      <c r="M180" s="260" t="s">
        <v>1</v>
      </c>
      <c r="N180" s="261" t="s">
        <v>38</v>
      </c>
      <c r="O180" s="77"/>
      <c r="P180" s="212">
        <f>O180*H180</f>
        <v>0</v>
      </c>
      <c r="Q180" s="212">
        <v>0.00020000000000000001</v>
      </c>
      <c r="R180" s="212">
        <f>Q180*H180</f>
        <v>0.0035008000000000005</v>
      </c>
      <c r="S180" s="212">
        <v>0</v>
      </c>
      <c r="T180" s="213">
        <f>S180*H180</f>
        <v>0</v>
      </c>
      <c r="AR180" s="15" t="s">
        <v>234</v>
      </c>
      <c r="AT180" s="15" t="s">
        <v>327</v>
      </c>
      <c r="AU180" s="15" t="s">
        <v>77</v>
      </c>
      <c r="AY180" s="15" t="s">
        <v>111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5" t="s">
        <v>75</v>
      </c>
      <c r="BK180" s="214">
        <f>ROUND(I180*H180,2)</f>
        <v>0</v>
      </c>
      <c r="BL180" s="15" t="s">
        <v>118</v>
      </c>
      <c r="BM180" s="15" t="s">
        <v>346</v>
      </c>
    </row>
    <row r="181" s="12" customFormat="1">
      <c r="B181" s="227"/>
      <c r="C181" s="228"/>
      <c r="D181" s="217" t="s">
        <v>120</v>
      </c>
      <c r="E181" s="229" t="s">
        <v>1</v>
      </c>
      <c r="F181" s="230" t="s">
        <v>205</v>
      </c>
      <c r="G181" s="228"/>
      <c r="H181" s="229" t="s">
        <v>1</v>
      </c>
      <c r="I181" s="231"/>
      <c r="J181" s="228"/>
      <c r="K181" s="228"/>
      <c r="L181" s="232"/>
      <c r="M181" s="233"/>
      <c r="N181" s="234"/>
      <c r="O181" s="234"/>
      <c r="P181" s="234"/>
      <c r="Q181" s="234"/>
      <c r="R181" s="234"/>
      <c r="S181" s="234"/>
      <c r="T181" s="235"/>
      <c r="AT181" s="236" t="s">
        <v>120</v>
      </c>
      <c r="AU181" s="236" t="s">
        <v>77</v>
      </c>
      <c r="AV181" s="12" t="s">
        <v>75</v>
      </c>
      <c r="AW181" s="12" t="s">
        <v>30</v>
      </c>
      <c r="AX181" s="12" t="s">
        <v>67</v>
      </c>
      <c r="AY181" s="236" t="s">
        <v>111</v>
      </c>
    </row>
    <row r="182" s="11" customFormat="1">
      <c r="B182" s="215"/>
      <c r="C182" s="216"/>
      <c r="D182" s="217" t="s">
        <v>120</v>
      </c>
      <c r="E182" s="218" t="s">
        <v>1</v>
      </c>
      <c r="F182" s="219" t="s">
        <v>342</v>
      </c>
      <c r="G182" s="216"/>
      <c r="H182" s="220">
        <v>17.504000000000001</v>
      </c>
      <c r="I182" s="221"/>
      <c r="J182" s="216"/>
      <c r="K182" s="216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120</v>
      </c>
      <c r="AU182" s="226" t="s">
        <v>77</v>
      </c>
      <c r="AV182" s="11" t="s">
        <v>77</v>
      </c>
      <c r="AW182" s="11" t="s">
        <v>30</v>
      </c>
      <c r="AX182" s="11" t="s">
        <v>75</v>
      </c>
      <c r="AY182" s="226" t="s">
        <v>111</v>
      </c>
    </row>
    <row r="183" s="1" customFormat="1" ht="16.5" customHeight="1">
      <c r="B183" s="36"/>
      <c r="C183" s="203" t="s">
        <v>347</v>
      </c>
      <c r="D183" s="203" t="s">
        <v>113</v>
      </c>
      <c r="E183" s="204" t="s">
        <v>348</v>
      </c>
      <c r="F183" s="205" t="s">
        <v>349</v>
      </c>
      <c r="G183" s="206" t="s">
        <v>174</v>
      </c>
      <c r="H183" s="207">
        <v>67.549999999999997</v>
      </c>
      <c r="I183" s="208"/>
      <c r="J183" s="209">
        <f>ROUND(I183*H183,2)</f>
        <v>0</v>
      </c>
      <c r="K183" s="205" t="s">
        <v>117</v>
      </c>
      <c r="L183" s="41"/>
      <c r="M183" s="210" t="s">
        <v>1</v>
      </c>
      <c r="N183" s="211" t="s">
        <v>38</v>
      </c>
      <c r="O183" s="77"/>
      <c r="P183" s="212">
        <f>O183*H183</f>
        <v>0</v>
      </c>
      <c r="Q183" s="212">
        <v>0.001</v>
      </c>
      <c r="R183" s="212">
        <f>Q183*H183</f>
        <v>0.067549999999999999</v>
      </c>
      <c r="S183" s="212">
        <v>0</v>
      </c>
      <c r="T183" s="213">
        <f>S183*H183</f>
        <v>0</v>
      </c>
      <c r="AR183" s="15" t="s">
        <v>118</v>
      </c>
      <c r="AT183" s="15" t="s">
        <v>113</v>
      </c>
      <c r="AU183" s="15" t="s">
        <v>77</v>
      </c>
      <c r="AY183" s="15" t="s">
        <v>111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5" t="s">
        <v>75</v>
      </c>
      <c r="BK183" s="214">
        <f>ROUND(I183*H183,2)</f>
        <v>0</v>
      </c>
      <c r="BL183" s="15" t="s">
        <v>118</v>
      </c>
      <c r="BM183" s="15" t="s">
        <v>350</v>
      </c>
    </row>
    <row r="184" s="12" customFormat="1">
      <c r="B184" s="227"/>
      <c r="C184" s="228"/>
      <c r="D184" s="217" t="s">
        <v>120</v>
      </c>
      <c r="E184" s="229" t="s">
        <v>1</v>
      </c>
      <c r="F184" s="230" t="s">
        <v>351</v>
      </c>
      <c r="G184" s="228"/>
      <c r="H184" s="229" t="s">
        <v>1</v>
      </c>
      <c r="I184" s="231"/>
      <c r="J184" s="228"/>
      <c r="K184" s="228"/>
      <c r="L184" s="232"/>
      <c r="M184" s="233"/>
      <c r="N184" s="234"/>
      <c r="O184" s="234"/>
      <c r="P184" s="234"/>
      <c r="Q184" s="234"/>
      <c r="R184" s="234"/>
      <c r="S184" s="234"/>
      <c r="T184" s="235"/>
      <c r="AT184" s="236" t="s">
        <v>120</v>
      </c>
      <c r="AU184" s="236" t="s">
        <v>77</v>
      </c>
      <c r="AV184" s="12" t="s">
        <v>75</v>
      </c>
      <c r="AW184" s="12" t="s">
        <v>30</v>
      </c>
      <c r="AX184" s="12" t="s">
        <v>67</v>
      </c>
      <c r="AY184" s="236" t="s">
        <v>111</v>
      </c>
    </row>
    <row r="185" s="11" customFormat="1">
      <c r="B185" s="215"/>
      <c r="C185" s="216"/>
      <c r="D185" s="217" t="s">
        <v>120</v>
      </c>
      <c r="E185" s="218" t="s">
        <v>1</v>
      </c>
      <c r="F185" s="219" t="s">
        <v>352</v>
      </c>
      <c r="G185" s="216"/>
      <c r="H185" s="220">
        <v>40.649999999999999</v>
      </c>
      <c r="I185" s="221"/>
      <c r="J185" s="216"/>
      <c r="K185" s="216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120</v>
      </c>
      <c r="AU185" s="226" t="s">
        <v>77</v>
      </c>
      <c r="AV185" s="11" t="s">
        <v>77</v>
      </c>
      <c r="AW185" s="11" t="s">
        <v>30</v>
      </c>
      <c r="AX185" s="11" t="s">
        <v>67</v>
      </c>
      <c r="AY185" s="226" t="s">
        <v>111</v>
      </c>
    </row>
    <row r="186" s="11" customFormat="1">
      <c r="B186" s="215"/>
      <c r="C186" s="216"/>
      <c r="D186" s="217" t="s">
        <v>120</v>
      </c>
      <c r="E186" s="218" t="s">
        <v>1</v>
      </c>
      <c r="F186" s="219" t="s">
        <v>353</v>
      </c>
      <c r="G186" s="216"/>
      <c r="H186" s="220">
        <v>11.4</v>
      </c>
      <c r="I186" s="221"/>
      <c r="J186" s="216"/>
      <c r="K186" s="216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120</v>
      </c>
      <c r="AU186" s="226" t="s">
        <v>77</v>
      </c>
      <c r="AV186" s="11" t="s">
        <v>77</v>
      </c>
      <c r="AW186" s="11" t="s">
        <v>30</v>
      </c>
      <c r="AX186" s="11" t="s">
        <v>67</v>
      </c>
      <c r="AY186" s="226" t="s">
        <v>111</v>
      </c>
    </row>
    <row r="187" s="11" customFormat="1">
      <c r="B187" s="215"/>
      <c r="C187" s="216"/>
      <c r="D187" s="217" t="s">
        <v>120</v>
      </c>
      <c r="E187" s="218" t="s">
        <v>1</v>
      </c>
      <c r="F187" s="219" t="s">
        <v>354</v>
      </c>
      <c r="G187" s="216"/>
      <c r="H187" s="220">
        <v>15.5</v>
      </c>
      <c r="I187" s="221"/>
      <c r="J187" s="216"/>
      <c r="K187" s="216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120</v>
      </c>
      <c r="AU187" s="226" t="s">
        <v>77</v>
      </c>
      <c r="AV187" s="11" t="s">
        <v>77</v>
      </c>
      <c r="AW187" s="11" t="s">
        <v>30</v>
      </c>
      <c r="AX187" s="11" t="s">
        <v>67</v>
      </c>
      <c r="AY187" s="226" t="s">
        <v>111</v>
      </c>
    </row>
    <row r="188" s="13" customFormat="1">
      <c r="B188" s="241"/>
      <c r="C188" s="242"/>
      <c r="D188" s="217" t="s">
        <v>120</v>
      </c>
      <c r="E188" s="243" t="s">
        <v>1</v>
      </c>
      <c r="F188" s="244" t="s">
        <v>233</v>
      </c>
      <c r="G188" s="242"/>
      <c r="H188" s="245">
        <v>67.549999999999997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AT188" s="251" t="s">
        <v>120</v>
      </c>
      <c r="AU188" s="251" t="s">
        <v>77</v>
      </c>
      <c r="AV188" s="13" t="s">
        <v>118</v>
      </c>
      <c r="AW188" s="13" t="s">
        <v>30</v>
      </c>
      <c r="AX188" s="13" t="s">
        <v>75</v>
      </c>
      <c r="AY188" s="251" t="s">
        <v>111</v>
      </c>
    </row>
    <row r="189" s="1" customFormat="1" ht="16.5" customHeight="1">
      <c r="B189" s="36"/>
      <c r="C189" s="203" t="s">
        <v>355</v>
      </c>
      <c r="D189" s="203" t="s">
        <v>113</v>
      </c>
      <c r="E189" s="204" t="s">
        <v>356</v>
      </c>
      <c r="F189" s="205" t="s">
        <v>357</v>
      </c>
      <c r="G189" s="206" t="s">
        <v>161</v>
      </c>
      <c r="H189" s="207">
        <v>0.251</v>
      </c>
      <c r="I189" s="208"/>
      <c r="J189" s="209">
        <f>ROUND(I189*H189,2)</f>
        <v>0</v>
      </c>
      <c r="K189" s="205" t="s">
        <v>1</v>
      </c>
      <c r="L189" s="41"/>
      <c r="M189" s="210" t="s">
        <v>1</v>
      </c>
      <c r="N189" s="211" t="s">
        <v>38</v>
      </c>
      <c r="O189" s="77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AR189" s="15" t="s">
        <v>118</v>
      </c>
      <c r="AT189" s="15" t="s">
        <v>113</v>
      </c>
      <c r="AU189" s="15" t="s">
        <v>77</v>
      </c>
      <c r="AY189" s="15" t="s">
        <v>111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5" t="s">
        <v>75</v>
      </c>
      <c r="BK189" s="214">
        <f>ROUND(I189*H189,2)</f>
        <v>0</v>
      </c>
      <c r="BL189" s="15" t="s">
        <v>118</v>
      </c>
      <c r="BM189" s="15" t="s">
        <v>358</v>
      </c>
    </row>
    <row r="190" s="12" customFormat="1">
      <c r="B190" s="227"/>
      <c r="C190" s="228"/>
      <c r="D190" s="217" t="s">
        <v>120</v>
      </c>
      <c r="E190" s="229" t="s">
        <v>1</v>
      </c>
      <c r="F190" s="230" t="s">
        <v>359</v>
      </c>
      <c r="G190" s="228"/>
      <c r="H190" s="229" t="s">
        <v>1</v>
      </c>
      <c r="I190" s="231"/>
      <c r="J190" s="228"/>
      <c r="K190" s="228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120</v>
      </c>
      <c r="AU190" s="236" t="s">
        <v>77</v>
      </c>
      <c r="AV190" s="12" t="s">
        <v>75</v>
      </c>
      <c r="AW190" s="12" t="s">
        <v>30</v>
      </c>
      <c r="AX190" s="12" t="s">
        <v>67</v>
      </c>
      <c r="AY190" s="236" t="s">
        <v>111</v>
      </c>
    </row>
    <row r="191" s="11" customFormat="1">
      <c r="B191" s="215"/>
      <c r="C191" s="216"/>
      <c r="D191" s="217" t="s">
        <v>120</v>
      </c>
      <c r="E191" s="218" t="s">
        <v>1</v>
      </c>
      <c r="F191" s="219" t="s">
        <v>360</v>
      </c>
      <c r="G191" s="216"/>
      <c r="H191" s="220">
        <v>0.251</v>
      </c>
      <c r="I191" s="221"/>
      <c r="J191" s="216"/>
      <c r="K191" s="216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120</v>
      </c>
      <c r="AU191" s="226" t="s">
        <v>77</v>
      </c>
      <c r="AV191" s="11" t="s">
        <v>77</v>
      </c>
      <c r="AW191" s="11" t="s">
        <v>30</v>
      </c>
      <c r="AX191" s="11" t="s">
        <v>75</v>
      </c>
      <c r="AY191" s="226" t="s">
        <v>111</v>
      </c>
    </row>
    <row r="192" s="10" customFormat="1" ht="22.8" customHeight="1">
      <c r="B192" s="187"/>
      <c r="C192" s="188"/>
      <c r="D192" s="189" t="s">
        <v>66</v>
      </c>
      <c r="E192" s="201" t="s">
        <v>129</v>
      </c>
      <c r="F192" s="201" t="s">
        <v>361</v>
      </c>
      <c r="G192" s="188"/>
      <c r="H192" s="188"/>
      <c r="I192" s="191"/>
      <c r="J192" s="202">
        <f>BK192</f>
        <v>0</v>
      </c>
      <c r="K192" s="188"/>
      <c r="L192" s="193"/>
      <c r="M192" s="194"/>
      <c r="N192" s="195"/>
      <c r="O192" s="195"/>
      <c r="P192" s="196">
        <f>SUM(P193:P211)</f>
        <v>0</v>
      </c>
      <c r="Q192" s="195"/>
      <c r="R192" s="196">
        <f>SUM(R193:R211)</f>
        <v>3.0845675799999999</v>
      </c>
      <c r="S192" s="195"/>
      <c r="T192" s="197">
        <f>SUM(T193:T211)</f>
        <v>0</v>
      </c>
      <c r="AR192" s="198" t="s">
        <v>75</v>
      </c>
      <c r="AT192" s="199" t="s">
        <v>66</v>
      </c>
      <c r="AU192" s="199" t="s">
        <v>75</v>
      </c>
      <c r="AY192" s="198" t="s">
        <v>111</v>
      </c>
      <c r="BK192" s="200">
        <f>SUM(BK193:BK211)</f>
        <v>0</v>
      </c>
    </row>
    <row r="193" s="1" customFormat="1" ht="33.75" customHeight="1">
      <c r="B193" s="36"/>
      <c r="C193" s="203" t="s">
        <v>362</v>
      </c>
      <c r="D193" s="203" t="s">
        <v>113</v>
      </c>
      <c r="E193" s="204" t="s">
        <v>363</v>
      </c>
      <c r="F193" s="205" t="s">
        <v>364</v>
      </c>
      <c r="G193" s="206" t="s">
        <v>161</v>
      </c>
      <c r="H193" s="207">
        <v>0.46400000000000002</v>
      </c>
      <c r="I193" s="208"/>
      <c r="J193" s="209">
        <f>ROUND(I193*H193,2)</f>
        <v>0</v>
      </c>
      <c r="K193" s="205" t="s">
        <v>117</v>
      </c>
      <c r="L193" s="41"/>
      <c r="M193" s="210" t="s">
        <v>1</v>
      </c>
      <c r="N193" s="211" t="s">
        <v>38</v>
      </c>
      <c r="O193" s="77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AR193" s="15" t="s">
        <v>118</v>
      </c>
      <c r="AT193" s="15" t="s">
        <v>113</v>
      </c>
      <c r="AU193" s="15" t="s">
        <v>77</v>
      </c>
      <c r="AY193" s="15" t="s">
        <v>111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5" t="s">
        <v>75</v>
      </c>
      <c r="BK193" s="214">
        <f>ROUND(I193*H193,2)</f>
        <v>0</v>
      </c>
      <c r="BL193" s="15" t="s">
        <v>118</v>
      </c>
      <c r="BM193" s="15" t="s">
        <v>365</v>
      </c>
    </row>
    <row r="194" s="12" customFormat="1">
      <c r="B194" s="227"/>
      <c r="C194" s="228"/>
      <c r="D194" s="217" t="s">
        <v>120</v>
      </c>
      <c r="E194" s="229" t="s">
        <v>1</v>
      </c>
      <c r="F194" s="230" t="s">
        <v>366</v>
      </c>
      <c r="G194" s="228"/>
      <c r="H194" s="229" t="s">
        <v>1</v>
      </c>
      <c r="I194" s="231"/>
      <c r="J194" s="228"/>
      <c r="K194" s="228"/>
      <c r="L194" s="232"/>
      <c r="M194" s="233"/>
      <c r="N194" s="234"/>
      <c r="O194" s="234"/>
      <c r="P194" s="234"/>
      <c r="Q194" s="234"/>
      <c r="R194" s="234"/>
      <c r="S194" s="234"/>
      <c r="T194" s="235"/>
      <c r="AT194" s="236" t="s">
        <v>120</v>
      </c>
      <c r="AU194" s="236" t="s">
        <v>77</v>
      </c>
      <c r="AV194" s="12" t="s">
        <v>75</v>
      </c>
      <c r="AW194" s="12" t="s">
        <v>30</v>
      </c>
      <c r="AX194" s="12" t="s">
        <v>67</v>
      </c>
      <c r="AY194" s="236" t="s">
        <v>111</v>
      </c>
    </row>
    <row r="195" s="11" customFormat="1">
      <c r="B195" s="215"/>
      <c r="C195" s="216"/>
      <c r="D195" s="217" t="s">
        <v>120</v>
      </c>
      <c r="E195" s="218" t="s">
        <v>1</v>
      </c>
      <c r="F195" s="219" t="s">
        <v>367</v>
      </c>
      <c r="G195" s="216"/>
      <c r="H195" s="220">
        <v>0.46400000000000002</v>
      </c>
      <c r="I195" s="221"/>
      <c r="J195" s="216"/>
      <c r="K195" s="216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120</v>
      </c>
      <c r="AU195" s="226" t="s">
        <v>77</v>
      </c>
      <c r="AV195" s="11" t="s">
        <v>77</v>
      </c>
      <c r="AW195" s="11" t="s">
        <v>30</v>
      </c>
      <c r="AX195" s="11" t="s">
        <v>75</v>
      </c>
      <c r="AY195" s="226" t="s">
        <v>111</v>
      </c>
    </row>
    <row r="196" s="1" customFormat="1" ht="33.75" customHeight="1">
      <c r="B196" s="36"/>
      <c r="C196" s="203" t="s">
        <v>368</v>
      </c>
      <c r="D196" s="203" t="s">
        <v>113</v>
      </c>
      <c r="E196" s="204" t="s">
        <v>369</v>
      </c>
      <c r="F196" s="205" t="s">
        <v>370</v>
      </c>
      <c r="G196" s="206" t="s">
        <v>161</v>
      </c>
      <c r="H196" s="207">
        <v>37.302999999999997</v>
      </c>
      <c r="I196" s="208"/>
      <c r="J196" s="209">
        <f>ROUND(I196*H196,2)</f>
        <v>0</v>
      </c>
      <c r="K196" s="205" t="s">
        <v>117</v>
      </c>
      <c r="L196" s="41"/>
      <c r="M196" s="210" t="s">
        <v>1</v>
      </c>
      <c r="N196" s="211" t="s">
        <v>38</v>
      </c>
      <c r="O196" s="77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AR196" s="15" t="s">
        <v>118</v>
      </c>
      <c r="AT196" s="15" t="s">
        <v>113</v>
      </c>
      <c r="AU196" s="15" t="s">
        <v>77</v>
      </c>
      <c r="AY196" s="15" t="s">
        <v>111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75</v>
      </c>
      <c r="BK196" s="214">
        <f>ROUND(I196*H196,2)</f>
        <v>0</v>
      </c>
      <c r="BL196" s="15" t="s">
        <v>118</v>
      </c>
      <c r="BM196" s="15" t="s">
        <v>371</v>
      </c>
    </row>
    <row r="197" s="12" customFormat="1">
      <c r="B197" s="227"/>
      <c r="C197" s="228"/>
      <c r="D197" s="217" t="s">
        <v>120</v>
      </c>
      <c r="E197" s="229" t="s">
        <v>1</v>
      </c>
      <c r="F197" s="230" t="s">
        <v>205</v>
      </c>
      <c r="G197" s="228"/>
      <c r="H197" s="229" t="s">
        <v>1</v>
      </c>
      <c r="I197" s="231"/>
      <c r="J197" s="228"/>
      <c r="K197" s="228"/>
      <c r="L197" s="232"/>
      <c r="M197" s="233"/>
      <c r="N197" s="234"/>
      <c r="O197" s="234"/>
      <c r="P197" s="234"/>
      <c r="Q197" s="234"/>
      <c r="R197" s="234"/>
      <c r="S197" s="234"/>
      <c r="T197" s="235"/>
      <c r="AT197" s="236" t="s">
        <v>120</v>
      </c>
      <c r="AU197" s="236" t="s">
        <v>77</v>
      </c>
      <c r="AV197" s="12" t="s">
        <v>75</v>
      </c>
      <c r="AW197" s="12" t="s">
        <v>30</v>
      </c>
      <c r="AX197" s="12" t="s">
        <v>67</v>
      </c>
      <c r="AY197" s="236" t="s">
        <v>111</v>
      </c>
    </row>
    <row r="198" s="11" customFormat="1">
      <c r="B198" s="215"/>
      <c r="C198" s="216"/>
      <c r="D198" s="217" t="s">
        <v>120</v>
      </c>
      <c r="E198" s="218" t="s">
        <v>1</v>
      </c>
      <c r="F198" s="219" t="s">
        <v>372</v>
      </c>
      <c r="G198" s="216"/>
      <c r="H198" s="220">
        <v>37.302999999999997</v>
      </c>
      <c r="I198" s="221"/>
      <c r="J198" s="216"/>
      <c r="K198" s="216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120</v>
      </c>
      <c r="AU198" s="226" t="s">
        <v>77</v>
      </c>
      <c r="AV198" s="11" t="s">
        <v>77</v>
      </c>
      <c r="AW198" s="11" t="s">
        <v>30</v>
      </c>
      <c r="AX198" s="11" t="s">
        <v>75</v>
      </c>
      <c r="AY198" s="226" t="s">
        <v>111</v>
      </c>
    </row>
    <row r="199" s="1" customFormat="1" ht="33.75" customHeight="1">
      <c r="B199" s="36"/>
      <c r="C199" s="203" t="s">
        <v>373</v>
      </c>
      <c r="D199" s="203" t="s">
        <v>113</v>
      </c>
      <c r="E199" s="204" t="s">
        <v>374</v>
      </c>
      <c r="F199" s="205" t="s">
        <v>375</v>
      </c>
      <c r="G199" s="206" t="s">
        <v>174</v>
      </c>
      <c r="H199" s="207">
        <v>87.597999999999999</v>
      </c>
      <c r="I199" s="208"/>
      <c r="J199" s="209">
        <f>ROUND(I199*H199,2)</f>
        <v>0</v>
      </c>
      <c r="K199" s="205" t="s">
        <v>117</v>
      </c>
      <c r="L199" s="41"/>
      <c r="M199" s="210" t="s">
        <v>1</v>
      </c>
      <c r="N199" s="211" t="s">
        <v>38</v>
      </c>
      <c r="O199" s="77"/>
      <c r="P199" s="212">
        <f>O199*H199</f>
        <v>0</v>
      </c>
      <c r="Q199" s="212">
        <v>0.00726</v>
      </c>
      <c r="R199" s="212">
        <f>Q199*H199</f>
        <v>0.63596147999999997</v>
      </c>
      <c r="S199" s="212">
        <v>0</v>
      </c>
      <c r="T199" s="213">
        <f>S199*H199</f>
        <v>0</v>
      </c>
      <c r="AR199" s="15" t="s">
        <v>118</v>
      </c>
      <c r="AT199" s="15" t="s">
        <v>113</v>
      </c>
      <c r="AU199" s="15" t="s">
        <v>77</v>
      </c>
      <c r="AY199" s="15" t="s">
        <v>111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5" t="s">
        <v>75</v>
      </c>
      <c r="BK199" s="214">
        <f>ROUND(I199*H199,2)</f>
        <v>0</v>
      </c>
      <c r="BL199" s="15" t="s">
        <v>118</v>
      </c>
      <c r="BM199" s="15" t="s">
        <v>376</v>
      </c>
    </row>
    <row r="200" s="12" customFormat="1">
      <c r="B200" s="227"/>
      <c r="C200" s="228"/>
      <c r="D200" s="217" t="s">
        <v>120</v>
      </c>
      <c r="E200" s="229" t="s">
        <v>1</v>
      </c>
      <c r="F200" s="230" t="s">
        <v>205</v>
      </c>
      <c r="G200" s="228"/>
      <c r="H200" s="229" t="s">
        <v>1</v>
      </c>
      <c r="I200" s="231"/>
      <c r="J200" s="228"/>
      <c r="K200" s="228"/>
      <c r="L200" s="232"/>
      <c r="M200" s="233"/>
      <c r="N200" s="234"/>
      <c r="O200" s="234"/>
      <c r="P200" s="234"/>
      <c r="Q200" s="234"/>
      <c r="R200" s="234"/>
      <c r="S200" s="234"/>
      <c r="T200" s="235"/>
      <c r="AT200" s="236" t="s">
        <v>120</v>
      </c>
      <c r="AU200" s="236" t="s">
        <v>77</v>
      </c>
      <c r="AV200" s="12" t="s">
        <v>75</v>
      </c>
      <c r="AW200" s="12" t="s">
        <v>30</v>
      </c>
      <c r="AX200" s="12" t="s">
        <v>67</v>
      </c>
      <c r="AY200" s="236" t="s">
        <v>111</v>
      </c>
    </row>
    <row r="201" s="11" customFormat="1">
      <c r="B201" s="215"/>
      <c r="C201" s="216"/>
      <c r="D201" s="217" t="s">
        <v>120</v>
      </c>
      <c r="E201" s="218" t="s">
        <v>181</v>
      </c>
      <c r="F201" s="219" t="s">
        <v>182</v>
      </c>
      <c r="G201" s="216"/>
      <c r="H201" s="220">
        <v>87.597999999999999</v>
      </c>
      <c r="I201" s="221"/>
      <c r="J201" s="216"/>
      <c r="K201" s="216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120</v>
      </c>
      <c r="AU201" s="226" t="s">
        <v>77</v>
      </c>
      <c r="AV201" s="11" t="s">
        <v>77</v>
      </c>
      <c r="AW201" s="11" t="s">
        <v>30</v>
      </c>
      <c r="AX201" s="11" t="s">
        <v>75</v>
      </c>
      <c r="AY201" s="226" t="s">
        <v>111</v>
      </c>
    </row>
    <row r="202" s="1" customFormat="1" ht="33.75" customHeight="1">
      <c r="B202" s="36"/>
      <c r="C202" s="203" t="s">
        <v>377</v>
      </c>
      <c r="D202" s="203" t="s">
        <v>113</v>
      </c>
      <c r="E202" s="204" t="s">
        <v>378</v>
      </c>
      <c r="F202" s="205" t="s">
        <v>379</v>
      </c>
      <c r="G202" s="206" t="s">
        <v>174</v>
      </c>
      <c r="H202" s="207">
        <v>87.597999999999999</v>
      </c>
      <c r="I202" s="208"/>
      <c r="J202" s="209">
        <f>ROUND(I202*H202,2)</f>
        <v>0</v>
      </c>
      <c r="K202" s="205" t="s">
        <v>117</v>
      </c>
      <c r="L202" s="41"/>
      <c r="M202" s="210" t="s">
        <v>1</v>
      </c>
      <c r="N202" s="211" t="s">
        <v>38</v>
      </c>
      <c r="O202" s="77"/>
      <c r="P202" s="212">
        <f>O202*H202</f>
        <v>0</v>
      </c>
      <c r="Q202" s="212">
        <v>0.00085999999999999998</v>
      </c>
      <c r="R202" s="212">
        <f>Q202*H202</f>
        <v>0.075334280000000003</v>
      </c>
      <c r="S202" s="212">
        <v>0</v>
      </c>
      <c r="T202" s="213">
        <f>S202*H202</f>
        <v>0</v>
      </c>
      <c r="AR202" s="15" t="s">
        <v>118</v>
      </c>
      <c r="AT202" s="15" t="s">
        <v>113</v>
      </c>
      <c r="AU202" s="15" t="s">
        <v>77</v>
      </c>
      <c r="AY202" s="15" t="s">
        <v>111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5" t="s">
        <v>75</v>
      </c>
      <c r="BK202" s="214">
        <f>ROUND(I202*H202,2)</f>
        <v>0</v>
      </c>
      <c r="BL202" s="15" t="s">
        <v>118</v>
      </c>
      <c r="BM202" s="15" t="s">
        <v>380</v>
      </c>
    </row>
    <row r="203" s="11" customFormat="1">
      <c r="B203" s="215"/>
      <c r="C203" s="216"/>
      <c r="D203" s="217" t="s">
        <v>120</v>
      </c>
      <c r="E203" s="218" t="s">
        <v>1</v>
      </c>
      <c r="F203" s="219" t="s">
        <v>181</v>
      </c>
      <c r="G203" s="216"/>
      <c r="H203" s="220">
        <v>87.597999999999999</v>
      </c>
      <c r="I203" s="221"/>
      <c r="J203" s="216"/>
      <c r="K203" s="216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120</v>
      </c>
      <c r="AU203" s="226" t="s">
        <v>77</v>
      </c>
      <c r="AV203" s="11" t="s">
        <v>77</v>
      </c>
      <c r="AW203" s="11" t="s">
        <v>30</v>
      </c>
      <c r="AX203" s="11" t="s">
        <v>75</v>
      </c>
      <c r="AY203" s="226" t="s">
        <v>111</v>
      </c>
    </row>
    <row r="204" s="1" customFormat="1" ht="33.75" customHeight="1">
      <c r="B204" s="36"/>
      <c r="C204" s="203" t="s">
        <v>381</v>
      </c>
      <c r="D204" s="203" t="s">
        <v>113</v>
      </c>
      <c r="E204" s="204" t="s">
        <v>382</v>
      </c>
      <c r="F204" s="205" t="s">
        <v>383</v>
      </c>
      <c r="G204" s="206" t="s">
        <v>309</v>
      </c>
      <c r="H204" s="207">
        <v>0.70299999999999996</v>
      </c>
      <c r="I204" s="208"/>
      <c r="J204" s="209">
        <f>ROUND(I204*H204,2)</f>
        <v>0</v>
      </c>
      <c r="K204" s="205" t="s">
        <v>117</v>
      </c>
      <c r="L204" s="41"/>
      <c r="M204" s="210" t="s">
        <v>1</v>
      </c>
      <c r="N204" s="211" t="s">
        <v>38</v>
      </c>
      <c r="O204" s="77"/>
      <c r="P204" s="212">
        <f>O204*H204</f>
        <v>0</v>
      </c>
      <c r="Q204" s="212">
        <v>1.0958000000000001</v>
      </c>
      <c r="R204" s="212">
        <f>Q204*H204</f>
        <v>0.77034740000000002</v>
      </c>
      <c r="S204" s="212">
        <v>0</v>
      </c>
      <c r="T204" s="213">
        <f>S204*H204</f>
        <v>0</v>
      </c>
      <c r="AR204" s="15" t="s">
        <v>118</v>
      </c>
      <c r="AT204" s="15" t="s">
        <v>113</v>
      </c>
      <c r="AU204" s="15" t="s">
        <v>77</v>
      </c>
      <c r="AY204" s="15" t="s">
        <v>111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5" t="s">
        <v>75</v>
      </c>
      <c r="BK204" s="214">
        <f>ROUND(I204*H204,2)</f>
        <v>0</v>
      </c>
      <c r="BL204" s="15" t="s">
        <v>118</v>
      </c>
      <c r="BM204" s="15" t="s">
        <v>384</v>
      </c>
    </row>
    <row r="205" s="12" customFormat="1">
      <c r="B205" s="227"/>
      <c r="C205" s="228"/>
      <c r="D205" s="217" t="s">
        <v>120</v>
      </c>
      <c r="E205" s="229" t="s">
        <v>1</v>
      </c>
      <c r="F205" s="230" t="s">
        <v>205</v>
      </c>
      <c r="G205" s="228"/>
      <c r="H205" s="229" t="s">
        <v>1</v>
      </c>
      <c r="I205" s="231"/>
      <c r="J205" s="228"/>
      <c r="K205" s="228"/>
      <c r="L205" s="232"/>
      <c r="M205" s="233"/>
      <c r="N205" s="234"/>
      <c r="O205" s="234"/>
      <c r="P205" s="234"/>
      <c r="Q205" s="234"/>
      <c r="R205" s="234"/>
      <c r="S205" s="234"/>
      <c r="T205" s="235"/>
      <c r="AT205" s="236" t="s">
        <v>120</v>
      </c>
      <c r="AU205" s="236" t="s">
        <v>77</v>
      </c>
      <c r="AV205" s="12" t="s">
        <v>75</v>
      </c>
      <c r="AW205" s="12" t="s">
        <v>30</v>
      </c>
      <c r="AX205" s="12" t="s">
        <v>67</v>
      </c>
      <c r="AY205" s="236" t="s">
        <v>111</v>
      </c>
    </row>
    <row r="206" s="11" customFormat="1">
      <c r="B206" s="215"/>
      <c r="C206" s="216"/>
      <c r="D206" s="217" t="s">
        <v>120</v>
      </c>
      <c r="E206" s="218" t="s">
        <v>1</v>
      </c>
      <c r="F206" s="219" t="s">
        <v>385</v>
      </c>
      <c r="G206" s="216"/>
      <c r="H206" s="220">
        <v>0.70299999999999996</v>
      </c>
      <c r="I206" s="221"/>
      <c r="J206" s="216"/>
      <c r="K206" s="216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120</v>
      </c>
      <c r="AU206" s="226" t="s">
        <v>77</v>
      </c>
      <c r="AV206" s="11" t="s">
        <v>77</v>
      </c>
      <c r="AW206" s="11" t="s">
        <v>30</v>
      </c>
      <c r="AX206" s="11" t="s">
        <v>75</v>
      </c>
      <c r="AY206" s="226" t="s">
        <v>111</v>
      </c>
    </row>
    <row r="207" s="1" customFormat="1" ht="33.75" customHeight="1">
      <c r="B207" s="36"/>
      <c r="C207" s="203" t="s">
        <v>386</v>
      </c>
      <c r="D207" s="203" t="s">
        <v>113</v>
      </c>
      <c r="E207" s="204" t="s">
        <v>387</v>
      </c>
      <c r="F207" s="205" t="s">
        <v>388</v>
      </c>
      <c r="G207" s="206" t="s">
        <v>309</v>
      </c>
      <c r="H207" s="207">
        <v>1.542</v>
      </c>
      <c r="I207" s="208"/>
      <c r="J207" s="209">
        <f>ROUND(I207*H207,2)</f>
        <v>0</v>
      </c>
      <c r="K207" s="205" t="s">
        <v>117</v>
      </c>
      <c r="L207" s="41"/>
      <c r="M207" s="210" t="s">
        <v>1</v>
      </c>
      <c r="N207" s="211" t="s">
        <v>38</v>
      </c>
      <c r="O207" s="77"/>
      <c r="P207" s="212">
        <f>O207*H207</f>
        <v>0</v>
      </c>
      <c r="Q207" s="212">
        <v>1.0395099999999999</v>
      </c>
      <c r="R207" s="212">
        <f>Q207*H207</f>
        <v>1.6029244199999999</v>
      </c>
      <c r="S207" s="212">
        <v>0</v>
      </c>
      <c r="T207" s="213">
        <f>S207*H207</f>
        <v>0</v>
      </c>
      <c r="AR207" s="15" t="s">
        <v>118</v>
      </c>
      <c r="AT207" s="15" t="s">
        <v>113</v>
      </c>
      <c r="AU207" s="15" t="s">
        <v>77</v>
      </c>
      <c r="AY207" s="15" t="s">
        <v>111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5" t="s">
        <v>75</v>
      </c>
      <c r="BK207" s="214">
        <f>ROUND(I207*H207,2)</f>
        <v>0</v>
      </c>
      <c r="BL207" s="15" t="s">
        <v>118</v>
      </c>
      <c r="BM207" s="15" t="s">
        <v>389</v>
      </c>
    </row>
    <row r="208" s="12" customFormat="1">
      <c r="B208" s="227"/>
      <c r="C208" s="228"/>
      <c r="D208" s="217" t="s">
        <v>120</v>
      </c>
      <c r="E208" s="229" t="s">
        <v>1</v>
      </c>
      <c r="F208" s="230" t="s">
        <v>205</v>
      </c>
      <c r="G208" s="228"/>
      <c r="H208" s="229" t="s">
        <v>1</v>
      </c>
      <c r="I208" s="231"/>
      <c r="J208" s="228"/>
      <c r="K208" s="228"/>
      <c r="L208" s="232"/>
      <c r="M208" s="233"/>
      <c r="N208" s="234"/>
      <c r="O208" s="234"/>
      <c r="P208" s="234"/>
      <c r="Q208" s="234"/>
      <c r="R208" s="234"/>
      <c r="S208" s="234"/>
      <c r="T208" s="235"/>
      <c r="AT208" s="236" t="s">
        <v>120</v>
      </c>
      <c r="AU208" s="236" t="s">
        <v>77</v>
      </c>
      <c r="AV208" s="12" t="s">
        <v>75</v>
      </c>
      <c r="AW208" s="12" t="s">
        <v>30</v>
      </c>
      <c r="AX208" s="12" t="s">
        <v>67</v>
      </c>
      <c r="AY208" s="236" t="s">
        <v>111</v>
      </c>
    </row>
    <row r="209" s="11" customFormat="1">
      <c r="B209" s="215"/>
      <c r="C209" s="216"/>
      <c r="D209" s="217" t="s">
        <v>120</v>
      </c>
      <c r="E209" s="218" t="s">
        <v>1</v>
      </c>
      <c r="F209" s="219" t="s">
        <v>390</v>
      </c>
      <c r="G209" s="216"/>
      <c r="H209" s="220">
        <v>0.35599999999999998</v>
      </c>
      <c r="I209" s="221"/>
      <c r="J209" s="216"/>
      <c r="K209" s="216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120</v>
      </c>
      <c r="AU209" s="226" t="s">
        <v>77</v>
      </c>
      <c r="AV209" s="11" t="s">
        <v>77</v>
      </c>
      <c r="AW209" s="11" t="s">
        <v>30</v>
      </c>
      <c r="AX209" s="11" t="s">
        <v>67</v>
      </c>
      <c r="AY209" s="226" t="s">
        <v>111</v>
      </c>
    </row>
    <row r="210" s="11" customFormat="1">
      <c r="B210" s="215"/>
      <c r="C210" s="216"/>
      <c r="D210" s="217" t="s">
        <v>120</v>
      </c>
      <c r="E210" s="218" t="s">
        <v>1</v>
      </c>
      <c r="F210" s="219" t="s">
        <v>391</v>
      </c>
      <c r="G210" s="216"/>
      <c r="H210" s="220">
        <v>1.1859999999999999</v>
      </c>
      <c r="I210" s="221"/>
      <c r="J210" s="216"/>
      <c r="K210" s="216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120</v>
      </c>
      <c r="AU210" s="226" t="s">
        <v>77</v>
      </c>
      <c r="AV210" s="11" t="s">
        <v>77</v>
      </c>
      <c r="AW210" s="11" t="s">
        <v>30</v>
      </c>
      <c r="AX210" s="11" t="s">
        <v>67</v>
      </c>
      <c r="AY210" s="226" t="s">
        <v>111</v>
      </c>
    </row>
    <row r="211" s="13" customFormat="1">
      <c r="B211" s="241"/>
      <c r="C211" s="242"/>
      <c r="D211" s="217" t="s">
        <v>120</v>
      </c>
      <c r="E211" s="243" t="s">
        <v>1</v>
      </c>
      <c r="F211" s="244" t="s">
        <v>233</v>
      </c>
      <c r="G211" s="242"/>
      <c r="H211" s="245">
        <v>1.542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AT211" s="251" t="s">
        <v>120</v>
      </c>
      <c r="AU211" s="251" t="s">
        <v>77</v>
      </c>
      <c r="AV211" s="13" t="s">
        <v>118</v>
      </c>
      <c r="AW211" s="13" t="s">
        <v>30</v>
      </c>
      <c r="AX211" s="13" t="s">
        <v>75</v>
      </c>
      <c r="AY211" s="251" t="s">
        <v>111</v>
      </c>
    </row>
    <row r="212" s="10" customFormat="1" ht="22.8" customHeight="1">
      <c r="B212" s="187"/>
      <c r="C212" s="188"/>
      <c r="D212" s="189" t="s">
        <v>66</v>
      </c>
      <c r="E212" s="201" t="s">
        <v>118</v>
      </c>
      <c r="F212" s="201" t="s">
        <v>392</v>
      </c>
      <c r="G212" s="188"/>
      <c r="H212" s="188"/>
      <c r="I212" s="191"/>
      <c r="J212" s="202">
        <f>BK212</f>
        <v>0</v>
      </c>
      <c r="K212" s="188"/>
      <c r="L212" s="193"/>
      <c r="M212" s="194"/>
      <c r="N212" s="195"/>
      <c r="O212" s="195"/>
      <c r="P212" s="196">
        <f>SUM(P213:P245)</f>
        <v>0</v>
      </c>
      <c r="Q212" s="195"/>
      <c r="R212" s="196">
        <f>SUM(R213:R245)</f>
        <v>93.90172616000001</v>
      </c>
      <c r="S212" s="195"/>
      <c r="T212" s="197">
        <f>SUM(T213:T245)</f>
        <v>0</v>
      </c>
      <c r="AR212" s="198" t="s">
        <v>75</v>
      </c>
      <c r="AT212" s="199" t="s">
        <v>66</v>
      </c>
      <c r="AU212" s="199" t="s">
        <v>75</v>
      </c>
      <c r="AY212" s="198" t="s">
        <v>111</v>
      </c>
      <c r="BK212" s="200">
        <f>SUM(BK213:BK245)</f>
        <v>0</v>
      </c>
    </row>
    <row r="213" s="1" customFormat="1" ht="16.5" customHeight="1">
      <c r="B213" s="36"/>
      <c r="C213" s="203" t="s">
        <v>393</v>
      </c>
      <c r="D213" s="203" t="s">
        <v>113</v>
      </c>
      <c r="E213" s="204" t="s">
        <v>394</v>
      </c>
      <c r="F213" s="205" t="s">
        <v>395</v>
      </c>
      <c r="G213" s="206" t="s">
        <v>174</v>
      </c>
      <c r="H213" s="207">
        <v>67.429000000000002</v>
      </c>
      <c r="I213" s="208"/>
      <c r="J213" s="209">
        <f>ROUND(I213*H213,2)</f>
        <v>0</v>
      </c>
      <c r="K213" s="205" t="s">
        <v>117</v>
      </c>
      <c r="L213" s="41"/>
      <c r="M213" s="210" t="s">
        <v>1</v>
      </c>
      <c r="N213" s="211" t="s">
        <v>38</v>
      </c>
      <c r="O213" s="77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AR213" s="15" t="s">
        <v>118</v>
      </c>
      <c r="AT213" s="15" t="s">
        <v>113</v>
      </c>
      <c r="AU213" s="15" t="s">
        <v>77</v>
      </c>
      <c r="AY213" s="15" t="s">
        <v>111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5" t="s">
        <v>75</v>
      </c>
      <c r="BK213" s="214">
        <f>ROUND(I213*H213,2)</f>
        <v>0</v>
      </c>
      <c r="BL213" s="15" t="s">
        <v>118</v>
      </c>
      <c r="BM213" s="15" t="s">
        <v>396</v>
      </c>
    </row>
    <row r="214" s="11" customFormat="1">
      <c r="B214" s="215"/>
      <c r="C214" s="216"/>
      <c r="D214" s="217" t="s">
        <v>120</v>
      </c>
      <c r="E214" s="218" t="s">
        <v>1</v>
      </c>
      <c r="F214" s="219" t="s">
        <v>173</v>
      </c>
      <c r="G214" s="216"/>
      <c r="H214" s="220">
        <v>59.223999999999997</v>
      </c>
      <c r="I214" s="221"/>
      <c r="J214" s="216"/>
      <c r="K214" s="216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120</v>
      </c>
      <c r="AU214" s="226" t="s">
        <v>77</v>
      </c>
      <c r="AV214" s="11" t="s">
        <v>77</v>
      </c>
      <c r="AW214" s="11" t="s">
        <v>30</v>
      </c>
      <c r="AX214" s="11" t="s">
        <v>67</v>
      </c>
      <c r="AY214" s="226" t="s">
        <v>111</v>
      </c>
    </row>
    <row r="215" s="11" customFormat="1">
      <c r="B215" s="215"/>
      <c r="C215" s="216"/>
      <c r="D215" s="217" t="s">
        <v>120</v>
      </c>
      <c r="E215" s="218" t="s">
        <v>1</v>
      </c>
      <c r="F215" s="219" t="s">
        <v>397</v>
      </c>
      <c r="G215" s="216"/>
      <c r="H215" s="220">
        <v>8.2050000000000001</v>
      </c>
      <c r="I215" s="221"/>
      <c r="J215" s="216"/>
      <c r="K215" s="216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120</v>
      </c>
      <c r="AU215" s="226" t="s">
        <v>77</v>
      </c>
      <c r="AV215" s="11" t="s">
        <v>77</v>
      </c>
      <c r="AW215" s="11" t="s">
        <v>30</v>
      </c>
      <c r="AX215" s="11" t="s">
        <v>67</v>
      </c>
      <c r="AY215" s="226" t="s">
        <v>111</v>
      </c>
    </row>
    <row r="216" s="13" customFormat="1">
      <c r="B216" s="241"/>
      <c r="C216" s="242"/>
      <c r="D216" s="217" t="s">
        <v>120</v>
      </c>
      <c r="E216" s="243" t="s">
        <v>1</v>
      </c>
      <c r="F216" s="244" t="s">
        <v>233</v>
      </c>
      <c r="G216" s="242"/>
      <c r="H216" s="245">
        <v>67.429000000000002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AT216" s="251" t="s">
        <v>120</v>
      </c>
      <c r="AU216" s="251" t="s">
        <v>77</v>
      </c>
      <c r="AV216" s="13" t="s">
        <v>118</v>
      </c>
      <c r="AW216" s="13" t="s">
        <v>30</v>
      </c>
      <c r="AX216" s="13" t="s">
        <v>75</v>
      </c>
      <c r="AY216" s="251" t="s">
        <v>111</v>
      </c>
    </row>
    <row r="217" s="1" customFormat="1" ht="22.5" customHeight="1">
      <c r="B217" s="36"/>
      <c r="C217" s="203" t="s">
        <v>398</v>
      </c>
      <c r="D217" s="203" t="s">
        <v>113</v>
      </c>
      <c r="E217" s="204" t="s">
        <v>399</v>
      </c>
      <c r="F217" s="205" t="s">
        <v>400</v>
      </c>
      <c r="G217" s="206" t="s">
        <v>161</v>
      </c>
      <c r="H217" s="207">
        <v>3.2909999999999999</v>
      </c>
      <c r="I217" s="208"/>
      <c r="J217" s="209">
        <f>ROUND(I217*H217,2)</f>
        <v>0</v>
      </c>
      <c r="K217" s="205" t="s">
        <v>117</v>
      </c>
      <c r="L217" s="41"/>
      <c r="M217" s="210" t="s">
        <v>1</v>
      </c>
      <c r="N217" s="211" t="s">
        <v>38</v>
      </c>
      <c r="O217" s="77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AR217" s="15" t="s">
        <v>118</v>
      </c>
      <c r="AT217" s="15" t="s">
        <v>113</v>
      </c>
      <c r="AU217" s="15" t="s">
        <v>77</v>
      </c>
      <c r="AY217" s="15" t="s">
        <v>111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5" t="s">
        <v>75</v>
      </c>
      <c r="BK217" s="214">
        <f>ROUND(I217*H217,2)</f>
        <v>0</v>
      </c>
      <c r="BL217" s="15" t="s">
        <v>118</v>
      </c>
      <c r="BM217" s="15" t="s">
        <v>401</v>
      </c>
    </row>
    <row r="218" s="12" customFormat="1">
      <c r="B218" s="227"/>
      <c r="C218" s="228"/>
      <c r="D218" s="217" t="s">
        <v>120</v>
      </c>
      <c r="E218" s="229" t="s">
        <v>1</v>
      </c>
      <c r="F218" s="230" t="s">
        <v>402</v>
      </c>
      <c r="G218" s="228"/>
      <c r="H218" s="229" t="s">
        <v>1</v>
      </c>
      <c r="I218" s="231"/>
      <c r="J218" s="228"/>
      <c r="K218" s="228"/>
      <c r="L218" s="232"/>
      <c r="M218" s="233"/>
      <c r="N218" s="234"/>
      <c r="O218" s="234"/>
      <c r="P218" s="234"/>
      <c r="Q218" s="234"/>
      <c r="R218" s="234"/>
      <c r="S218" s="234"/>
      <c r="T218" s="235"/>
      <c r="AT218" s="236" t="s">
        <v>120</v>
      </c>
      <c r="AU218" s="236" t="s">
        <v>77</v>
      </c>
      <c r="AV218" s="12" t="s">
        <v>75</v>
      </c>
      <c r="AW218" s="12" t="s">
        <v>30</v>
      </c>
      <c r="AX218" s="12" t="s">
        <v>67</v>
      </c>
      <c r="AY218" s="236" t="s">
        <v>111</v>
      </c>
    </row>
    <row r="219" s="11" customFormat="1">
      <c r="B219" s="215"/>
      <c r="C219" s="216"/>
      <c r="D219" s="217" t="s">
        <v>120</v>
      </c>
      <c r="E219" s="218" t="s">
        <v>1</v>
      </c>
      <c r="F219" s="219" t="s">
        <v>403</v>
      </c>
      <c r="G219" s="216"/>
      <c r="H219" s="220">
        <v>3.2909999999999999</v>
      </c>
      <c r="I219" s="221"/>
      <c r="J219" s="216"/>
      <c r="K219" s="216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120</v>
      </c>
      <c r="AU219" s="226" t="s">
        <v>77</v>
      </c>
      <c r="AV219" s="11" t="s">
        <v>77</v>
      </c>
      <c r="AW219" s="11" t="s">
        <v>30</v>
      </c>
      <c r="AX219" s="11" t="s">
        <v>75</v>
      </c>
      <c r="AY219" s="226" t="s">
        <v>111</v>
      </c>
    </row>
    <row r="220" s="1" customFormat="1" ht="16.5" customHeight="1">
      <c r="B220" s="36"/>
      <c r="C220" s="203" t="s">
        <v>404</v>
      </c>
      <c r="D220" s="203" t="s">
        <v>113</v>
      </c>
      <c r="E220" s="204" t="s">
        <v>405</v>
      </c>
      <c r="F220" s="205" t="s">
        <v>406</v>
      </c>
      <c r="G220" s="206" t="s">
        <v>161</v>
      </c>
      <c r="H220" s="207">
        <v>1.117</v>
      </c>
      <c r="I220" s="208"/>
      <c r="J220" s="209">
        <f>ROUND(I220*H220,2)</f>
        <v>0</v>
      </c>
      <c r="K220" s="205" t="s">
        <v>117</v>
      </c>
      <c r="L220" s="41"/>
      <c r="M220" s="210" t="s">
        <v>1</v>
      </c>
      <c r="N220" s="211" t="s">
        <v>38</v>
      </c>
      <c r="O220" s="77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AR220" s="15" t="s">
        <v>118</v>
      </c>
      <c r="AT220" s="15" t="s">
        <v>113</v>
      </c>
      <c r="AU220" s="15" t="s">
        <v>77</v>
      </c>
      <c r="AY220" s="15" t="s">
        <v>111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5" t="s">
        <v>75</v>
      </c>
      <c r="BK220" s="214">
        <f>ROUND(I220*H220,2)</f>
        <v>0</v>
      </c>
      <c r="BL220" s="15" t="s">
        <v>118</v>
      </c>
      <c r="BM220" s="15" t="s">
        <v>407</v>
      </c>
    </row>
    <row r="221" s="12" customFormat="1">
      <c r="B221" s="227"/>
      <c r="C221" s="228"/>
      <c r="D221" s="217" t="s">
        <v>120</v>
      </c>
      <c r="E221" s="229" t="s">
        <v>1</v>
      </c>
      <c r="F221" s="230" t="s">
        <v>205</v>
      </c>
      <c r="G221" s="228"/>
      <c r="H221" s="229" t="s">
        <v>1</v>
      </c>
      <c r="I221" s="231"/>
      <c r="J221" s="228"/>
      <c r="K221" s="228"/>
      <c r="L221" s="232"/>
      <c r="M221" s="233"/>
      <c r="N221" s="234"/>
      <c r="O221" s="234"/>
      <c r="P221" s="234"/>
      <c r="Q221" s="234"/>
      <c r="R221" s="234"/>
      <c r="S221" s="234"/>
      <c r="T221" s="235"/>
      <c r="AT221" s="236" t="s">
        <v>120</v>
      </c>
      <c r="AU221" s="236" t="s">
        <v>77</v>
      </c>
      <c r="AV221" s="12" t="s">
        <v>75</v>
      </c>
      <c r="AW221" s="12" t="s">
        <v>30</v>
      </c>
      <c r="AX221" s="12" t="s">
        <v>67</v>
      </c>
      <c r="AY221" s="236" t="s">
        <v>111</v>
      </c>
    </row>
    <row r="222" s="11" customFormat="1">
      <c r="B222" s="215"/>
      <c r="C222" s="216"/>
      <c r="D222" s="217" t="s">
        <v>120</v>
      </c>
      <c r="E222" s="218" t="s">
        <v>1</v>
      </c>
      <c r="F222" s="219" t="s">
        <v>408</v>
      </c>
      <c r="G222" s="216"/>
      <c r="H222" s="220">
        <v>1.117</v>
      </c>
      <c r="I222" s="221"/>
      <c r="J222" s="216"/>
      <c r="K222" s="216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120</v>
      </c>
      <c r="AU222" s="226" t="s">
        <v>77</v>
      </c>
      <c r="AV222" s="11" t="s">
        <v>77</v>
      </c>
      <c r="AW222" s="11" t="s">
        <v>30</v>
      </c>
      <c r="AX222" s="11" t="s">
        <v>75</v>
      </c>
      <c r="AY222" s="226" t="s">
        <v>111</v>
      </c>
    </row>
    <row r="223" s="1" customFormat="1" ht="16.5" customHeight="1">
      <c r="B223" s="36"/>
      <c r="C223" s="252" t="s">
        <v>409</v>
      </c>
      <c r="D223" s="252" t="s">
        <v>327</v>
      </c>
      <c r="E223" s="253" t="s">
        <v>410</v>
      </c>
      <c r="F223" s="254" t="s">
        <v>411</v>
      </c>
      <c r="G223" s="255" t="s">
        <v>309</v>
      </c>
      <c r="H223" s="256">
        <v>7.4939999999999998</v>
      </c>
      <c r="I223" s="257"/>
      <c r="J223" s="258">
        <f>ROUND(I223*H223,2)</f>
        <v>0</v>
      </c>
      <c r="K223" s="254" t="s">
        <v>1</v>
      </c>
      <c r="L223" s="259"/>
      <c r="M223" s="260" t="s">
        <v>1</v>
      </c>
      <c r="N223" s="261" t="s">
        <v>38</v>
      </c>
      <c r="O223" s="77"/>
      <c r="P223" s="212">
        <f>O223*H223</f>
        <v>0</v>
      </c>
      <c r="Q223" s="212">
        <v>1</v>
      </c>
      <c r="R223" s="212">
        <f>Q223*H223</f>
        <v>7.4939999999999998</v>
      </c>
      <c r="S223" s="212">
        <v>0</v>
      </c>
      <c r="T223" s="213">
        <f>S223*H223</f>
        <v>0</v>
      </c>
      <c r="AR223" s="15" t="s">
        <v>234</v>
      </c>
      <c r="AT223" s="15" t="s">
        <v>327</v>
      </c>
      <c r="AU223" s="15" t="s">
        <v>77</v>
      </c>
      <c r="AY223" s="15" t="s">
        <v>111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5" t="s">
        <v>75</v>
      </c>
      <c r="BK223" s="214">
        <f>ROUND(I223*H223,2)</f>
        <v>0</v>
      </c>
      <c r="BL223" s="15" t="s">
        <v>118</v>
      </c>
      <c r="BM223" s="15" t="s">
        <v>412</v>
      </c>
    </row>
    <row r="224" s="12" customFormat="1">
      <c r="B224" s="227"/>
      <c r="C224" s="228"/>
      <c r="D224" s="217" t="s">
        <v>120</v>
      </c>
      <c r="E224" s="229" t="s">
        <v>1</v>
      </c>
      <c r="F224" s="230" t="s">
        <v>205</v>
      </c>
      <c r="G224" s="228"/>
      <c r="H224" s="229" t="s">
        <v>1</v>
      </c>
      <c r="I224" s="231"/>
      <c r="J224" s="228"/>
      <c r="K224" s="228"/>
      <c r="L224" s="232"/>
      <c r="M224" s="233"/>
      <c r="N224" s="234"/>
      <c r="O224" s="234"/>
      <c r="P224" s="234"/>
      <c r="Q224" s="234"/>
      <c r="R224" s="234"/>
      <c r="S224" s="234"/>
      <c r="T224" s="235"/>
      <c r="AT224" s="236" t="s">
        <v>120</v>
      </c>
      <c r="AU224" s="236" t="s">
        <v>77</v>
      </c>
      <c r="AV224" s="12" t="s">
        <v>75</v>
      </c>
      <c r="AW224" s="12" t="s">
        <v>30</v>
      </c>
      <c r="AX224" s="12" t="s">
        <v>67</v>
      </c>
      <c r="AY224" s="236" t="s">
        <v>111</v>
      </c>
    </row>
    <row r="225" s="11" customFormat="1">
      <c r="B225" s="215"/>
      <c r="C225" s="216"/>
      <c r="D225" s="217" t="s">
        <v>120</v>
      </c>
      <c r="E225" s="218" t="s">
        <v>1</v>
      </c>
      <c r="F225" s="219" t="s">
        <v>413</v>
      </c>
      <c r="G225" s="216"/>
      <c r="H225" s="220">
        <v>4.4080000000000004</v>
      </c>
      <c r="I225" s="221"/>
      <c r="J225" s="216"/>
      <c r="K225" s="216"/>
      <c r="L225" s="222"/>
      <c r="M225" s="223"/>
      <c r="N225" s="224"/>
      <c r="O225" s="224"/>
      <c r="P225" s="224"/>
      <c r="Q225" s="224"/>
      <c r="R225" s="224"/>
      <c r="S225" s="224"/>
      <c r="T225" s="225"/>
      <c r="AT225" s="226" t="s">
        <v>120</v>
      </c>
      <c r="AU225" s="226" t="s">
        <v>77</v>
      </c>
      <c r="AV225" s="11" t="s">
        <v>77</v>
      </c>
      <c r="AW225" s="11" t="s">
        <v>30</v>
      </c>
      <c r="AX225" s="11" t="s">
        <v>75</v>
      </c>
      <c r="AY225" s="226" t="s">
        <v>111</v>
      </c>
    </row>
    <row r="226" s="11" customFormat="1">
      <c r="B226" s="215"/>
      <c r="C226" s="216"/>
      <c r="D226" s="217" t="s">
        <v>120</v>
      </c>
      <c r="E226" s="216"/>
      <c r="F226" s="219" t="s">
        <v>414</v>
      </c>
      <c r="G226" s="216"/>
      <c r="H226" s="220">
        <v>7.4939999999999998</v>
      </c>
      <c r="I226" s="221"/>
      <c r="J226" s="216"/>
      <c r="K226" s="216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120</v>
      </c>
      <c r="AU226" s="226" t="s">
        <v>77</v>
      </c>
      <c r="AV226" s="11" t="s">
        <v>77</v>
      </c>
      <c r="AW226" s="11" t="s">
        <v>4</v>
      </c>
      <c r="AX226" s="11" t="s">
        <v>75</v>
      </c>
      <c r="AY226" s="226" t="s">
        <v>111</v>
      </c>
    </row>
    <row r="227" s="1" customFormat="1" ht="16.5" customHeight="1">
      <c r="B227" s="36"/>
      <c r="C227" s="203" t="s">
        <v>415</v>
      </c>
      <c r="D227" s="203" t="s">
        <v>113</v>
      </c>
      <c r="E227" s="204" t="s">
        <v>416</v>
      </c>
      <c r="F227" s="205" t="s">
        <v>417</v>
      </c>
      <c r="G227" s="206" t="s">
        <v>161</v>
      </c>
      <c r="H227" s="207">
        <v>9.6400000000000006</v>
      </c>
      <c r="I227" s="208"/>
      <c r="J227" s="209">
        <f>ROUND(I227*H227,2)</f>
        <v>0</v>
      </c>
      <c r="K227" s="205" t="s">
        <v>117</v>
      </c>
      <c r="L227" s="41"/>
      <c r="M227" s="210" t="s">
        <v>1</v>
      </c>
      <c r="N227" s="211" t="s">
        <v>38</v>
      </c>
      <c r="O227" s="77"/>
      <c r="P227" s="212">
        <f>O227*H227</f>
        <v>0</v>
      </c>
      <c r="Q227" s="212">
        <v>1.7535000000000001</v>
      </c>
      <c r="R227" s="212">
        <f>Q227*H227</f>
        <v>16.903740000000003</v>
      </c>
      <c r="S227" s="212">
        <v>0</v>
      </c>
      <c r="T227" s="213">
        <f>S227*H227</f>
        <v>0</v>
      </c>
      <c r="AR227" s="15" t="s">
        <v>118</v>
      </c>
      <c r="AT227" s="15" t="s">
        <v>113</v>
      </c>
      <c r="AU227" s="15" t="s">
        <v>77</v>
      </c>
      <c r="AY227" s="15" t="s">
        <v>111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5" t="s">
        <v>75</v>
      </c>
      <c r="BK227" s="214">
        <f>ROUND(I227*H227,2)</f>
        <v>0</v>
      </c>
      <c r="BL227" s="15" t="s">
        <v>118</v>
      </c>
      <c r="BM227" s="15" t="s">
        <v>418</v>
      </c>
    </row>
    <row r="228" s="12" customFormat="1">
      <c r="B228" s="227"/>
      <c r="C228" s="228"/>
      <c r="D228" s="217" t="s">
        <v>120</v>
      </c>
      <c r="E228" s="229" t="s">
        <v>1</v>
      </c>
      <c r="F228" s="230" t="s">
        <v>205</v>
      </c>
      <c r="G228" s="228"/>
      <c r="H228" s="229" t="s">
        <v>1</v>
      </c>
      <c r="I228" s="231"/>
      <c r="J228" s="228"/>
      <c r="K228" s="228"/>
      <c r="L228" s="232"/>
      <c r="M228" s="233"/>
      <c r="N228" s="234"/>
      <c r="O228" s="234"/>
      <c r="P228" s="234"/>
      <c r="Q228" s="234"/>
      <c r="R228" s="234"/>
      <c r="S228" s="234"/>
      <c r="T228" s="235"/>
      <c r="AT228" s="236" t="s">
        <v>120</v>
      </c>
      <c r="AU228" s="236" t="s">
        <v>77</v>
      </c>
      <c r="AV228" s="12" t="s">
        <v>75</v>
      </c>
      <c r="AW228" s="12" t="s">
        <v>30</v>
      </c>
      <c r="AX228" s="12" t="s">
        <v>67</v>
      </c>
      <c r="AY228" s="236" t="s">
        <v>111</v>
      </c>
    </row>
    <row r="229" s="11" customFormat="1">
      <c r="B229" s="215"/>
      <c r="C229" s="216"/>
      <c r="D229" s="217" t="s">
        <v>120</v>
      </c>
      <c r="E229" s="218" t="s">
        <v>1</v>
      </c>
      <c r="F229" s="219" t="s">
        <v>419</v>
      </c>
      <c r="G229" s="216"/>
      <c r="H229" s="220">
        <v>9.6400000000000006</v>
      </c>
      <c r="I229" s="221"/>
      <c r="J229" s="216"/>
      <c r="K229" s="216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120</v>
      </c>
      <c r="AU229" s="226" t="s">
        <v>77</v>
      </c>
      <c r="AV229" s="11" t="s">
        <v>77</v>
      </c>
      <c r="AW229" s="11" t="s">
        <v>30</v>
      </c>
      <c r="AX229" s="11" t="s">
        <v>75</v>
      </c>
      <c r="AY229" s="226" t="s">
        <v>111</v>
      </c>
    </row>
    <row r="230" s="1" customFormat="1" ht="22.5" customHeight="1">
      <c r="B230" s="36"/>
      <c r="C230" s="203" t="s">
        <v>420</v>
      </c>
      <c r="D230" s="203" t="s">
        <v>113</v>
      </c>
      <c r="E230" s="204" t="s">
        <v>421</v>
      </c>
      <c r="F230" s="205" t="s">
        <v>422</v>
      </c>
      <c r="G230" s="206" t="s">
        <v>161</v>
      </c>
      <c r="H230" s="207">
        <v>5.7839999999999998</v>
      </c>
      <c r="I230" s="208"/>
      <c r="J230" s="209">
        <f>ROUND(I230*H230,2)</f>
        <v>0</v>
      </c>
      <c r="K230" s="205" t="s">
        <v>117</v>
      </c>
      <c r="L230" s="41"/>
      <c r="M230" s="210" t="s">
        <v>1</v>
      </c>
      <c r="N230" s="211" t="s">
        <v>38</v>
      </c>
      <c r="O230" s="77"/>
      <c r="P230" s="212">
        <f>O230*H230</f>
        <v>0</v>
      </c>
      <c r="Q230" s="212">
        <v>2.4142999999999999</v>
      </c>
      <c r="R230" s="212">
        <f>Q230*H230</f>
        <v>13.964311199999999</v>
      </c>
      <c r="S230" s="212">
        <v>0</v>
      </c>
      <c r="T230" s="213">
        <f>S230*H230</f>
        <v>0</v>
      </c>
      <c r="AR230" s="15" t="s">
        <v>118</v>
      </c>
      <c r="AT230" s="15" t="s">
        <v>113</v>
      </c>
      <c r="AU230" s="15" t="s">
        <v>77</v>
      </c>
      <c r="AY230" s="15" t="s">
        <v>111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5" t="s">
        <v>75</v>
      </c>
      <c r="BK230" s="214">
        <f>ROUND(I230*H230,2)</f>
        <v>0</v>
      </c>
      <c r="BL230" s="15" t="s">
        <v>118</v>
      </c>
      <c r="BM230" s="15" t="s">
        <v>423</v>
      </c>
    </row>
    <row r="231" s="12" customFormat="1">
      <c r="B231" s="227"/>
      <c r="C231" s="228"/>
      <c r="D231" s="217" t="s">
        <v>120</v>
      </c>
      <c r="E231" s="229" t="s">
        <v>1</v>
      </c>
      <c r="F231" s="230" t="s">
        <v>424</v>
      </c>
      <c r="G231" s="228"/>
      <c r="H231" s="229" t="s">
        <v>1</v>
      </c>
      <c r="I231" s="231"/>
      <c r="J231" s="228"/>
      <c r="K231" s="228"/>
      <c r="L231" s="232"/>
      <c r="M231" s="233"/>
      <c r="N231" s="234"/>
      <c r="O231" s="234"/>
      <c r="P231" s="234"/>
      <c r="Q231" s="234"/>
      <c r="R231" s="234"/>
      <c r="S231" s="234"/>
      <c r="T231" s="235"/>
      <c r="AT231" s="236" t="s">
        <v>120</v>
      </c>
      <c r="AU231" s="236" t="s">
        <v>77</v>
      </c>
      <c r="AV231" s="12" t="s">
        <v>75</v>
      </c>
      <c r="AW231" s="12" t="s">
        <v>30</v>
      </c>
      <c r="AX231" s="12" t="s">
        <v>67</v>
      </c>
      <c r="AY231" s="236" t="s">
        <v>111</v>
      </c>
    </row>
    <row r="232" s="11" customFormat="1">
      <c r="B232" s="215"/>
      <c r="C232" s="216"/>
      <c r="D232" s="217" t="s">
        <v>120</v>
      </c>
      <c r="E232" s="218" t="s">
        <v>1</v>
      </c>
      <c r="F232" s="219" t="s">
        <v>425</v>
      </c>
      <c r="G232" s="216"/>
      <c r="H232" s="220">
        <v>5.7839999999999998</v>
      </c>
      <c r="I232" s="221"/>
      <c r="J232" s="216"/>
      <c r="K232" s="216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120</v>
      </c>
      <c r="AU232" s="226" t="s">
        <v>77</v>
      </c>
      <c r="AV232" s="11" t="s">
        <v>77</v>
      </c>
      <c r="AW232" s="11" t="s">
        <v>30</v>
      </c>
      <c r="AX232" s="11" t="s">
        <v>75</v>
      </c>
      <c r="AY232" s="226" t="s">
        <v>111</v>
      </c>
    </row>
    <row r="233" s="1" customFormat="1" ht="22.5" customHeight="1">
      <c r="B233" s="36"/>
      <c r="C233" s="203" t="s">
        <v>426</v>
      </c>
      <c r="D233" s="203" t="s">
        <v>113</v>
      </c>
      <c r="E233" s="204" t="s">
        <v>427</v>
      </c>
      <c r="F233" s="205" t="s">
        <v>428</v>
      </c>
      <c r="G233" s="206" t="s">
        <v>161</v>
      </c>
      <c r="H233" s="207">
        <v>13.496</v>
      </c>
      <c r="I233" s="208"/>
      <c r="J233" s="209">
        <f>ROUND(I233*H233,2)</f>
        <v>0</v>
      </c>
      <c r="K233" s="205" t="s">
        <v>1</v>
      </c>
      <c r="L233" s="41"/>
      <c r="M233" s="210" t="s">
        <v>1</v>
      </c>
      <c r="N233" s="211" t="s">
        <v>38</v>
      </c>
      <c r="O233" s="77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AR233" s="15" t="s">
        <v>118</v>
      </c>
      <c r="AT233" s="15" t="s">
        <v>113</v>
      </c>
      <c r="AU233" s="15" t="s">
        <v>77</v>
      </c>
      <c r="AY233" s="15" t="s">
        <v>111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5" t="s">
        <v>75</v>
      </c>
      <c r="BK233" s="214">
        <f>ROUND(I233*H233,2)</f>
        <v>0</v>
      </c>
      <c r="BL233" s="15" t="s">
        <v>118</v>
      </c>
      <c r="BM233" s="15" t="s">
        <v>429</v>
      </c>
    </row>
    <row r="234" s="12" customFormat="1">
      <c r="B234" s="227"/>
      <c r="C234" s="228"/>
      <c r="D234" s="217" t="s">
        <v>120</v>
      </c>
      <c r="E234" s="229" t="s">
        <v>1</v>
      </c>
      <c r="F234" s="230" t="s">
        <v>430</v>
      </c>
      <c r="G234" s="228"/>
      <c r="H234" s="229" t="s">
        <v>1</v>
      </c>
      <c r="I234" s="231"/>
      <c r="J234" s="228"/>
      <c r="K234" s="228"/>
      <c r="L234" s="232"/>
      <c r="M234" s="233"/>
      <c r="N234" s="234"/>
      <c r="O234" s="234"/>
      <c r="P234" s="234"/>
      <c r="Q234" s="234"/>
      <c r="R234" s="234"/>
      <c r="S234" s="234"/>
      <c r="T234" s="235"/>
      <c r="AT234" s="236" t="s">
        <v>120</v>
      </c>
      <c r="AU234" s="236" t="s">
        <v>77</v>
      </c>
      <c r="AV234" s="12" t="s">
        <v>75</v>
      </c>
      <c r="AW234" s="12" t="s">
        <v>30</v>
      </c>
      <c r="AX234" s="12" t="s">
        <v>67</v>
      </c>
      <c r="AY234" s="236" t="s">
        <v>111</v>
      </c>
    </row>
    <row r="235" s="12" customFormat="1">
      <c r="B235" s="227"/>
      <c r="C235" s="228"/>
      <c r="D235" s="217" t="s">
        <v>120</v>
      </c>
      <c r="E235" s="229" t="s">
        <v>1</v>
      </c>
      <c r="F235" s="230" t="s">
        <v>431</v>
      </c>
      <c r="G235" s="228"/>
      <c r="H235" s="229" t="s">
        <v>1</v>
      </c>
      <c r="I235" s="231"/>
      <c r="J235" s="228"/>
      <c r="K235" s="228"/>
      <c r="L235" s="232"/>
      <c r="M235" s="233"/>
      <c r="N235" s="234"/>
      <c r="O235" s="234"/>
      <c r="P235" s="234"/>
      <c r="Q235" s="234"/>
      <c r="R235" s="234"/>
      <c r="S235" s="234"/>
      <c r="T235" s="235"/>
      <c r="AT235" s="236" t="s">
        <v>120</v>
      </c>
      <c r="AU235" s="236" t="s">
        <v>77</v>
      </c>
      <c r="AV235" s="12" t="s">
        <v>75</v>
      </c>
      <c r="AW235" s="12" t="s">
        <v>30</v>
      </c>
      <c r="AX235" s="12" t="s">
        <v>67</v>
      </c>
      <c r="AY235" s="236" t="s">
        <v>111</v>
      </c>
    </row>
    <row r="236" s="11" customFormat="1">
      <c r="B236" s="215"/>
      <c r="C236" s="216"/>
      <c r="D236" s="217" t="s">
        <v>120</v>
      </c>
      <c r="E236" s="218" t="s">
        <v>1</v>
      </c>
      <c r="F236" s="219" t="s">
        <v>215</v>
      </c>
      <c r="G236" s="216"/>
      <c r="H236" s="220">
        <v>13.496</v>
      </c>
      <c r="I236" s="221"/>
      <c r="J236" s="216"/>
      <c r="K236" s="216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120</v>
      </c>
      <c r="AU236" s="226" t="s">
        <v>77</v>
      </c>
      <c r="AV236" s="11" t="s">
        <v>77</v>
      </c>
      <c r="AW236" s="11" t="s">
        <v>30</v>
      </c>
      <c r="AX236" s="11" t="s">
        <v>75</v>
      </c>
      <c r="AY236" s="226" t="s">
        <v>111</v>
      </c>
    </row>
    <row r="237" s="1" customFormat="1" ht="22.5" customHeight="1">
      <c r="B237" s="36"/>
      <c r="C237" s="203" t="s">
        <v>432</v>
      </c>
      <c r="D237" s="203" t="s">
        <v>113</v>
      </c>
      <c r="E237" s="204" t="s">
        <v>433</v>
      </c>
      <c r="F237" s="205" t="s">
        <v>434</v>
      </c>
      <c r="G237" s="206" t="s">
        <v>174</v>
      </c>
      <c r="H237" s="207">
        <v>11.845000000000001</v>
      </c>
      <c r="I237" s="208"/>
      <c r="J237" s="209">
        <f>ROUND(I237*H237,2)</f>
        <v>0</v>
      </c>
      <c r="K237" s="205" t="s">
        <v>117</v>
      </c>
      <c r="L237" s="41"/>
      <c r="M237" s="210" t="s">
        <v>1</v>
      </c>
      <c r="N237" s="211" t="s">
        <v>38</v>
      </c>
      <c r="O237" s="77"/>
      <c r="P237" s="212">
        <f>O237*H237</f>
        <v>0</v>
      </c>
      <c r="Q237" s="212">
        <v>0.93779000000000001</v>
      </c>
      <c r="R237" s="212">
        <f>Q237*H237</f>
        <v>11.108122550000001</v>
      </c>
      <c r="S237" s="212">
        <v>0</v>
      </c>
      <c r="T237" s="213">
        <f>S237*H237</f>
        <v>0</v>
      </c>
      <c r="AR237" s="15" t="s">
        <v>118</v>
      </c>
      <c r="AT237" s="15" t="s">
        <v>113</v>
      </c>
      <c r="AU237" s="15" t="s">
        <v>77</v>
      </c>
      <c r="AY237" s="15" t="s">
        <v>111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5" t="s">
        <v>75</v>
      </c>
      <c r="BK237" s="214">
        <f>ROUND(I237*H237,2)</f>
        <v>0</v>
      </c>
      <c r="BL237" s="15" t="s">
        <v>118</v>
      </c>
      <c r="BM237" s="15" t="s">
        <v>435</v>
      </c>
    </row>
    <row r="238" s="12" customFormat="1">
      <c r="B238" s="227"/>
      <c r="C238" s="228"/>
      <c r="D238" s="217" t="s">
        <v>120</v>
      </c>
      <c r="E238" s="229" t="s">
        <v>1</v>
      </c>
      <c r="F238" s="230" t="s">
        <v>205</v>
      </c>
      <c r="G238" s="228"/>
      <c r="H238" s="229" t="s">
        <v>1</v>
      </c>
      <c r="I238" s="231"/>
      <c r="J238" s="228"/>
      <c r="K238" s="228"/>
      <c r="L238" s="232"/>
      <c r="M238" s="233"/>
      <c r="N238" s="234"/>
      <c r="O238" s="234"/>
      <c r="P238" s="234"/>
      <c r="Q238" s="234"/>
      <c r="R238" s="234"/>
      <c r="S238" s="234"/>
      <c r="T238" s="235"/>
      <c r="AT238" s="236" t="s">
        <v>120</v>
      </c>
      <c r="AU238" s="236" t="s">
        <v>77</v>
      </c>
      <c r="AV238" s="12" t="s">
        <v>75</v>
      </c>
      <c r="AW238" s="12" t="s">
        <v>30</v>
      </c>
      <c r="AX238" s="12" t="s">
        <v>67</v>
      </c>
      <c r="AY238" s="236" t="s">
        <v>111</v>
      </c>
    </row>
    <row r="239" s="11" customFormat="1">
      <c r="B239" s="215"/>
      <c r="C239" s="216"/>
      <c r="D239" s="217" t="s">
        <v>120</v>
      </c>
      <c r="E239" s="218" t="s">
        <v>173</v>
      </c>
      <c r="F239" s="219" t="s">
        <v>175</v>
      </c>
      <c r="G239" s="216"/>
      <c r="H239" s="220">
        <v>59.223999999999997</v>
      </c>
      <c r="I239" s="221"/>
      <c r="J239" s="216"/>
      <c r="K239" s="216"/>
      <c r="L239" s="222"/>
      <c r="M239" s="223"/>
      <c r="N239" s="224"/>
      <c r="O239" s="224"/>
      <c r="P239" s="224"/>
      <c r="Q239" s="224"/>
      <c r="R239" s="224"/>
      <c r="S239" s="224"/>
      <c r="T239" s="225"/>
      <c r="AT239" s="226" t="s">
        <v>120</v>
      </c>
      <c r="AU239" s="226" t="s">
        <v>77</v>
      </c>
      <c r="AV239" s="11" t="s">
        <v>77</v>
      </c>
      <c r="AW239" s="11" t="s">
        <v>30</v>
      </c>
      <c r="AX239" s="11" t="s">
        <v>67</v>
      </c>
      <c r="AY239" s="226" t="s">
        <v>111</v>
      </c>
    </row>
    <row r="240" s="12" customFormat="1">
      <c r="B240" s="227"/>
      <c r="C240" s="228"/>
      <c r="D240" s="217" t="s">
        <v>120</v>
      </c>
      <c r="E240" s="229" t="s">
        <v>1</v>
      </c>
      <c r="F240" s="230" t="s">
        <v>436</v>
      </c>
      <c r="G240" s="228"/>
      <c r="H240" s="229" t="s">
        <v>1</v>
      </c>
      <c r="I240" s="231"/>
      <c r="J240" s="228"/>
      <c r="K240" s="228"/>
      <c r="L240" s="232"/>
      <c r="M240" s="233"/>
      <c r="N240" s="234"/>
      <c r="O240" s="234"/>
      <c r="P240" s="234"/>
      <c r="Q240" s="234"/>
      <c r="R240" s="234"/>
      <c r="S240" s="234"/>
      <c r="T240" s="235"/>
      <c r="AT240" s="236" t="s">
        <v>120</v>
      </c>
      <c r="AU240" s="236" t="s">
        <v>77</v>
      </c>
      <c r="AV240" s="12" t="s">
        <v>75</v>
      </c>
      <c r="AW240" s="12" t="s">
        <v>30</v>
      </c>
      <c r="AX240" s="12" t="s">
        <v>67</v>
      </c>
      <c r="AY240" s="236" t="s">
        <v>111</v>
      </c>
    </row>
    <row r="241" s="11" customFormat="1">
      <c r="B241" s="215"/>
      <c r="C241" s="216"/>
      <c r="D241" s="217" t="s">
        <v>120</v>
      </c>
      <c r="E241" s="218" t="s">
        <v>1</v>
      </c>
      <c r="F241" s="219" t="s">
        <v>437</v>
      </c>
      <c r="G241" s="216"/>
      <c r="H241" s="220">
        <v>11.845000000000001</v>
      </c>
      <c r="I241" s="221"/>
      <c r="J241" s="216"/>
      <c r="K241" s="216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120</v>
      </c>
      <c r="AU241" s="226" t="s">
        <v>77</v>
      </c>
      <c r="AV241" s="11" t="s">
        <v>77</v>
      </c>
      <c r="AW241" s="11" t="s">
        <v>30</v>
      </c>
      <c r="AX241" s="11" t="s">
        <v>75</v>
      </c>
      <c r="AY241" s="226" t="s">
        <v>111</v>
      </c>
    </row>
    <row r="242" s="1" customFormat="1" ht="22.5" customHeight="1">
      <c r="B242" s="36"/>
      <c r="C242" s="203" t="s">
        <v>438</v>
      </c>
      <c r="D242" s="203" t="s">
        <v>113</v>
      </c>
      <c r="E242" s="204" t="s">
        <v>439</v>
      </c>
      <c r="F242" s="205" t="s">
        <v>434</v>
      </c>
      <c r="G242" s="206" t="s">
        <v>174</v>
      </c>
      <c r="H242" s="207">
        <v>47.378999999999998</v>
      </c>
      <c r="I242" s="208"/>
      <c r="J242" s="209">
        <f>ROUND(I242*H242,2)</f>
        <v>0</v>
      </c>
      <c r="K242" s="205" t="s">
        <v>1</v>
      </c>
      <c r="L242" s="41"/>
      <c r="M242" s="210" t="s">
        <v>1</v>
      </c>
      <c r="N242" s="211" t="s">
        <v>38</v>
      </c>
      <c r="O242" s="77"/>
      <c r="P242" s="212">
        <f>O242*H242</f>
        <v>0</v>
      </c>
      <c r="Q242" s="212">
        <v>0.93779000000000001</v>
      </c>
      <c r="R242" s="212">
        <f>Q242*H242</f>
        <v>44.431552410000002</v>
      </c>
      <c r="S242" s="212">
        <v>0</v>
      </c>
      <c r="T242" s="213">
        <f>S242*H242</f>
        <v>0</v>
      </c>
      <c r="AR242" s="15" t="s">
        <v>118</v>
      </c>
      <c r="AT242" s="15" t="s">
        <v>113</v>
      </c>
      <c r="AU242" s="15" t="s">
        <v>77</v>
      </c>
      <c r="AY242" s="15" t="s">
        <v>111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5" t="s">
        <v>75</v>
      </c>
      <c r="BK242" s="214">
        <f>ROUND(I242*H242,2)</f>
        <v>0</v>
      </c>
      <c r="BL242" s="15" t="s">
        <v>118</v>
      </c>
      <c r="BM242" s="15" t="s">
        <v>440</v>
      </c>
    </row>
    <row r="243" s="12" customFormat="1">
      <c r="B243" s="227"/>
      <c r="C243" s="228"/>
      <c r="D243" s="217" t="s">
        <v>120</v>
      </c>
      <c r="E243" s="229" t="s">
        <v>1</v>
      </c>
      <c r="F243" s="230" t="s">
        <v>205</v>
      </c>
      <c r="G243" s="228"/>
      <c r="H243" s="229" t="s">
        <v>1</v>
      </c>
      <c r="I243" s="231"/>
      <c r="J243" s="228"/>
      <c r="K243" s="228"/>
      <c r="L243" s="232"/>
      <c r="M243" s="233"/>
      <c r="N243" s="234"/>
      <c r="O243" s="234"/>
      <c r="P243" s="234"/>
      <c r="Q243" s="234"/>
      <c r="R243" s="234"/>
      <c r="S243" s="234"/>
      <c r="T243" s="235"/>
      <c r="AT243" s="236" t="s">
        <v>120</v>
      </c>
      <c r="AU243" s="236" t="s">
        <v>77</v>
      </c>
      <c r="AV243" s="12" t="s">
        <v>75</v>
      </c>
      <c r="AW243" s="12" t="s">
        <v>30</v>
      </c>
      <c r="AX243" s="12" t="s">
        <v>67</v>
      </c>
      <c r="AY243" s="236" t="s">
        <v>111</v>
      </c>
    </row>
    <row r="244" s="12" customFormat="1">
      <c r="B244" s="227"/>
      <c r="C244" s="228"/>
      <c r="D244" s="217" t="s">
        <v>120</v>
      </c>
      <c r="E244" s="229" t="s">
        <v>1</v>
      </c>
      <c r="F244" s="230" t="s">
        <v>441</v>
      </c>
      <c r="G244" s="228"/>
      <c r="H244" s="229" t="s">
        <v>1</v>
      </c>
      <c r="I244" s="231"/>
      <c r="J244" s="228"/>
      <c r="K244" s="228"/>
      <c r="L244" s="232"/>
      <c r="M244" s="233"/>
      <c r="N244" s="234"/>
      <c r="O244" s="234"/>
      <c r="P244" s="234"/>
      <c r="Q244" s="234"/>
      <c r="R244" s="234"/>
      <c r="S244" s="234"/>
      <c r="T244" s="235"/>
      <c r="AT244" s="236" t="s">
        <v>120</v>
      </c>
      <c r="AU244" s="236" t="s">
        <v>77</v>
      </c>
      <c r="AV244" s="12" t="s">
        <v>75</v>
      </c>
      <c r="AW244" s="12" t="s">
        <v>30</v>
      </c>
      <c r="AX244" s="12" t="s">
        <v>67</v>
      </c>
      <c r="AY244" s="236" t="s">
        <v>111</v>
      </c>
    </row>
    <row r="245" s="11" customFormat="1">
      <c r="B245" s="215"/>
      <c r="C245" s="216"/>
      <c r="D245" s="217" t="s">
        <v>120</v>
      </c>
      <c r="E245" s="218" t="s">
        <v>1</v>
      </c>
      <c r="F245" s="219" t="s">
        <v>442</v>
      </c>
      <c r="G245" s="216"/>
      <c r="H245" s="220">
        <v>47.378999999999998</v>
      </c>
      <c r="I245" s="221"/>
      <c r="J245" s="216"/>
      <c r="K245" s="216"/>
      <c r="L245" s="222"/>
      <c r="M245" s="223"/>
      <c r="N245" s="224"/>
      <c r="O245" s="224"/>
      <c r="P245" s="224"/>
      <c r="Q245" s="224"/>
      <c r="R245" s="224"/>
      <c r="S245" s="224"/>
      <c r="T245" s="225"/>
      <c r="AT245" s="226" t="s">
        <v>120</v>
      </c>
      <c r="AU245" s="226" t="s">
        <v>77</v>
      </c>
      <c r="AV245" s="11" t="s">
        <v>77</v>
      </c>
      <c r="AW245" s="11" t="s">
        <v>30</v>
      </c>
      <c r="AX245" s="11" t="s">
        <v>75</v>
      </c>
      <c r="AY245" s="226" t="s">
        <v>111</v>
      </c>
    </row>
    <row r="246" s="10" customFormat="1" ht="22.8" customHeight="1">
      <c r="B246" s="187"/>
      <c r="C246" s="188"/>
      <c r="D246" s="189" t="s">
        <v>66</v>
      </c>
      <c r="E246" s="201" t="s">
        <v>234</v>
      </c>
      <c r="F246" s="201" t="s">
        <v>443</v>
      </c>
      <c r="G246" s="188"/>
      <c r="H246" s="188"/>
      <c r="I246" s="191"/>
      <c r="J246" s="202">
        <f>BK246</f>
        <v>0</v>
      </c>
      <c r="K246" s="188"/>
      <c r="L246" s="193"/>
      <c r="M246" s="194"/>
      <c r="N246" s="195"/>
      <c r="O246" s="195"/>
      <c r="P246" s="196">
        <f>SUM(P247:P270)</f>
        <v>0</v>
      </c>
      <c r="Q246" s="195"/>
      <c r="R246" s="196">
        <f>SUM(R247:R270)</f>
        <v>0.031605000000000001</v>
      </c>
      <c r="S246" s="195"/>
      <c r="T246" s="197">
        <f>SUM(T247:T270)</f>
        <v>0</v>
      </c>
      <c r="AR246" s="198" t="s">
        <v>75</v>
      </c>
      <c r="AT246" s="199" t="s">
        <v>66</v>
      </c>
      <c r="AU246" s="199" t="s">
        <v>75</v>
      </c>
      <c r="AY246" s="198" t="s">
        <v>111</v>
      </c>
      <c r="BK246" s="200">
        <f>SUM(BK247:BK270)</f>
        <v>0</v>
      </c>
    </row>
    <row r="247" s="1" customFormat="1" ht="22.5" customHeight="1">
      <c r="B247" s="36"/>
      <c r="C247" s="203" t="s">
        <v>444</v>
      </c>
      <c r="D247" s="203" t="s">
        <v>113</v>
      </c>
      <c r="E247" s="204" t="s">
        <v>445</v>
      </c>
      <c r="F247" s="205" t="s">
        <v>446</v>
      </c>
      <c r="G247" s="206" t="s">
        <v>184</v>
      </c>
      <c r="H247" s="207">
        <v>26.5</v>
      </c>
      <c r="I247" s="208"/>
      <c r="J247" s="209">
        <f>ROUND(I247*H247,2)</f>
        <v>0</v>
      </c>
      <c r="K247" s="205" t="s">
        <v>117</v>
      </c>
      <c r="L247" s="41"/>
      <c r="M247" s="210" t="s">
        <v>1</v>
      </c>
      <c r="N247" s="211" t="s">
        <v>38</v>
      </c>
      <c r="O247" s="77"/>
      <c r="P247" s="212">
        <f>O247*H247</f>
        <v>0</v>
      </c>
      <c r="Q247" s="212">
        <v>1.0000000000000001E-05</v>
      </c>
      <c r="R247" s="212">
        <f>Q247*H247</f>
        <v>0.00026500000000000004</v>
      </c>
      <c r="S247" s="212">
        <v>0</v>
      </c>
      <c r="T247" s="213">
        <f>S247*H247</f>
        <v>0</v>
      </c>
      <c r="AR247" s="15" t="s">
        <v>118</v>
      </c>
      <c r="AT247" s="15" t="s">
        <v>113</v>
      </c>
      <c r="AU247" s="15" t="s">
        <v>77</v>
      </c>
      <c r="AY247" s="15" t="s">
        <v>111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5" t="s">
        <v>75</v>
      </c>
      <c r="BK247" s="214">
        <f>ROUND(I247*H247,2)</f>
        <v>0</v>
      </c>
      <c r="BL247" s="15" t="s">
        <v>118</v>
      </c>
      <c r="BM247" s="15" t="s">
        <v>447</v>
      </c>
    </row>
    <row r="248" s="12" customFormat="1">
      <c r="B248" s="227"/>
      <c r="C248" s="228"/>
      <c r="D248" s="217" t="s">
        <v>120</v>
      </c>
      <c r="E248" s="229" t="s">
        <v>1</v>
      </c>
      <c r="F248" s="230" t="s">
        <v>205</v>
      </c>
      <c r="G248" s="228"/>
      <c r="H248" s="229" t="s">
        <v>1</v>
      </c>
      <c r="I248" s="231"/>
      <c r="J248" s="228"/>
      <c r="K248" s="228"/>
      <c r="L248" s="232"/>
      <c r="M248" s="233"/>
      <c r="N248" s="234"/>
      <c r="O248" s="234"/>
      <c r="P248" s="234"/>
      <c r="Q248" s="234"/>
      <c r="R248" s="234"/>
      <c r="S248" s="234"/>
      <c r="T248" s="235"/>
      <c r="AT248" s="236" t="s">
        <v>120</v>
      </c>
      <c r="AU248" s="236" t="s">
        <v>77</v>
      </c>
      <c r="AV248" s="12" t="s">
        <v>75</v>
      </c>
      <c r="AW248" s="12" t="s">
        <v>30</v>
      </c>
      <c r="AX248" s="12" t="s">
        <v>67</v>
      </c>
      <c r="AY248" s="236" t="s">
        <v>111</v>
      </c>
    </row>
    <row r="249" s="11" customFormat="1">
      <c r="B249" s="215"/>
      <c r="C249" s="216"/>
      <c r="D249" s="217" t="s">
        <v>120</v>
      </c>
      <c r="E249" s="218" t="s">
        <v>1</v>
      </c>
      <c r="F249" s="219" t="s">
        <v>448</v>
      </c>
      <c r="G249" s="216"/>
      <c r="H249" s="220">
        <v>26.5</v>
      </c>
      <c r="I249" s="221"/>
      <c r="J249" s="216"/>
      <c r="K249" s="216"/>
      <c r="L249" s="222"/>
      <c r="M249" s="223"/>
      <c r="N249" s="224"/>
      <c r="O249" s="224"/>
      <c r="P249" s="224"/>
      <c r="Q249" s="224"/>
      <c r="R249" s="224"/>
      <c r="S249" s="224"/>
      <c r="T249" s="225"/>
      <c r="AT249" s="226" t="s">
        <v>120</v>
      </c>
      <c r="AU249" s="226" t="s">
        <v>77</v>
      </c>
      <c r="AV249" s="11" t="s">
        <v>77</v>
      </c>
      <c r="AW249" s="11" t="s">
        <v>30</v>
      </c>
      <c r="AX249" s="11" t="s">
        <v>75</v>
      </c>
      <c r="AY249" s="226" t="s">
        <v>111</v>
      </c>
    </row>
    <row r="250" s="1" customFormat="1" ht="16.5" customHeight="1">
      <c r="B250" s="36"/>
      <c r="C250" s="252" t="s">
        <v>449</v>
      </c>
      <c r="D250" s="252" t="s">
        <v>327</v>
      </c>
      <c r="E250" s="253" t="s">
        <v>450</v>
      </c>
      <c r="F250" s="254" t="s">
        <v>451</v>
      </c>
      <c r="G250" s="255" t="s">
        <v>184</v>
      </c>
      <c r="H250" s="256">
        <v>7.5</v>
      </c>
      <c r="I250" s="257"/>
      <c r="J250" s="258">
        <f>ROUND(I250*H250,2)</f>
        <v>0</v>
      </c>
      <c r="K250" s="254" t="s">
        <v>1</v>
      </c>
      <c r="L250" s="259"/>
      <c r="M250" s="260" t="s">
        <v>1</v>
      </c>
      <c r="N250" s="261" t="s">
        <v>38</v>
      </c>
      <c r="O250" s="77"/>
      <c r="P250" s="212">
        <f>O250*H250</f>
        <v>0</v>
      </c>
      <c r="Q250" s="212">
        <v>0.00022000000000000001</v>
      </c>
      <c r="R250" s="212">
        <f>Q250*H250</f>
        <v>0.00165</v>
      </c>
      <c r="S250" s="212">
        <v>0</v>
      </c>
      <c r="T250" s="213">
        <f>S250*H250</f>
        <v>0</v>
      </c>
      <c r="AR250" s="15" t="s">
        <v>234</v>
      </c>
      <c r="AT250" s="15" t="s">
        <v>327</v>
      </c>
      <c r="AU250" s="15" t="s">
        <v>77</v>
      </c>
      <c r="AY250" s="15" t="s">
        <v>111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5" t="s">
        <v>75</v>
      </c>
      <c r="BK250" s="214">
        <f>ROUND(I250*H250,2)</f>
        <v>0</v>
      </c>
      <c r="BL250" s="15" t="s">
        <v>118</v>
      </c>
      <c r="BM250" s="15" t="s">
        <v>452</v>
      </c>
    </row>
    <row r="251" s="12" customFormat="1">
      <c r="B251" s="227"/>
      <c r="C251" s="228"/>
      <c r="D251" s="217" t="s">
        <v>120</v>
      </c>
      <c r="E251" s="229" t="s">
        <v>1</v>
      </c>
      <c r="F251" s="230" t="s">
        <v>205</v>
      </c>
      <c r="G251" s="228"/>
      <c r="H251" s="229" t="s">
        <v>1</v>
      </c>
      <c r="I251" s="231"/>
      <c r="J251" s="228"/>
      <c r="K251" s="228"/>
      <c r="L251" s="232"/>
      <c r="M251" s="233"/>
      <c r="N251" s="234"/>
      <c r="O251" s="234"/>
      <c r="P251" s="234"/>
      <c r="Q251" s="234"/>
      <c r="R251" s="234"/>
      <c r="S251" s="234"/>
      <c r="T251" s="235"/>
      <c r="AT251" s="236" t="s">
        <v>120</v>
      </c>
      <c r="AU251" s="236" t="s">
        <v>77</v>
      </c>
      <c r="AV251" s="12" t="s">
        <v>75</v>
      </c>
      <c r="AW251" s="12" t="s">
        <v>30</v>
      </c>
      <c r="AX251" s="12" t="s">
        <v>67</v>
      </c>
      <c r="AY251" s="236" t="s">
        <v>111</v>
      </c>
    </row>
    <row r="252" s="11" customFormat="1">
      <c r="B252" s="215"/>
      <c r="C252" s="216"/>
      <c r="D252" s="217" t="s">
        <v>120</v>
      </c>
      <c r="E252" s="218" t="s">
        <v>1</v>
      </c>
      <c r="F252" s="219" t="s">
        <v>453</v>
      </c>
      <c r="G252" s="216"/>
      <c r="H252" s="220">
        <v>7.5</v>
      </c>
      <c r="I252" s="221"/>
      <c r="J252" s="216"/>
      <c r="K252" s="216"/>
      <c r="L252" s="222"/>
      <c r="M252" s="223"/>
      <c r="N252" s="224"/>
      <c r="O252" s="224"/>
      <c r="P252" s="224"/>
      <c r="Q252" s="224"/>
      <c r="R252" s="224"/>
      <c r="S252" s="224"/>
      <c r="T252" s="225"/>
      <c r="AT252" s="226" t="s">
        <v>120</v>
      </c>
      <c r="AU252" s="226" t="s">
        <v>77</v>
      </c>
      <c r="AV252" s="11" t="s">
        <v>77</v>
      </c>
      <c r="AW252" s="11" t="s">
        <v>30</v>
      </c>
      <c r="AX252" s="11" t="s">
        <v>75</v>
      </c>
      <c r="AY252" s="226" t="s">
        <v>111</v>
      </c>
    </row>
    <row r="253" s="1" customFormat="1" ht="16.5" customHeight="1">
      <c r="B253" s="36"/>
      <c r="C253" s="252" t="s">
        <v>454</v>
      </c>
      <c r="D253" s="252" t="s">
        <v>327</v>
      </c>
      <c r="E253" s="253" t="s">
        <v>455</v>
      </c>
      <c r="F253" s="254" t="s">
        <v>456</v>
      </c>
      <c r="G253" s="255" t="s">
        <v>184</v>
      </c>
      <c r="H253" s="256">
        <v>16</v>
      </c>
      <c r="I253" s="257"/>
      <c r="J253" s="258">
        <f>ROUND(I253*H253,2)</f>
        <v>0</v>
      </c>
      <c r="K253" s="254" t="s">
        <v>1</v>
      </c>
      <c r="L253" s="259"/>
      <c r="M253" s="260" t="s">
        <v>1</v>
      </c>
      <c r="N253" s="261" t="s">
        <v>38</v>
      </c>
      <c r="O253" s="77"/>
      <c r="P253" s="212">
        <f>O253*H253</f>
        <v>0</v>
      </c>
      <c r="Q253" s="212">
        <v>0.00114</v>
      </c>
      <c r="R253" s="212">
        <f>Q253*H253</f>
        <v>0.018239999999999999</v>
      </c>
      <c r="S253" s="212">
        <v>0</v>
      </c>
      <c r="T253" s="213">
        <f>S253*H253</f>
        <v>0</v>
      </c>
      <c r="AR253" s="15" t="s">
        <v>234</v>
      </c>
      <c r="AT253" s="15" t="s">
        <v>327</v>
      </c>
      <c r="AU253" s="15" t="s">
        <v>77</v>
      </c>
      <c r="AY253" s="15" t="s">
        <v>111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5" t="s">
        <v>75</v>
      </c>
      <c r="BK253" s="214">
        <f>ROUND(I253*H253,2)</f>
        <v>0</v>
      </c>
      <c r="BL253" s="15" t="s">
        <v>118</v>
      </c>
      <c r="BM253" s="15" t="s">
        <v>457</v>
      </c>
    </row>
    <row r="254" s="12" customFormat="1">
      <c r="B254" s="227"/>
      <c r="C254" s="228"/>
      <c r="D254" s="217" t="s">
        <v>120</v>
      </c>
      <c r="E254" s="229" t="s">
        <v>1</v>
      </c>
      <c r="F254" s="230" t="s">
        <v>205</v>
      </c>
      <c r="G254" s="228"/>
      <c r="H254" s="229" t="s">
        <v>1</v>
      </c>
      <c r="I254" s="231"/>
      <c r="J254" s="228"/>
      <c r="K254" s="228"/>
      <c r="L254" s="232"/>
      <c r="M254" s="233"/>
      <c r="N254" s="234"/>
      <c r="O254" s="234"/>
      <c r="P254" s="234"/>
      <c r="Q254" s="234"/>
      <c r="R254" s="234"/>
      <c r="S254" s="234"/>
      <c r="T254" s="235"/>
      <c r="AT254" s="236" t="s">
        <v>120</v>
      </c>
      <c r="AU254" s="236" t="s">
        <v>77</v>
      </c>
      <c r="AV254" s="12" t="s">
        <v>75</v>
      </c>
      <c r="AW254" s="12" t="s">
        <v>30</v>
      </c>
      <c r="AX254" s="12" t="s">
        <v>67</v>
      </c>
      <c r="AY254" s="236" t="s">
        <v>111</v>
      </c>
    </row>
    <row r="255" s="11" customFormat="1">
      <c r="B255" s="215"/>
      <c r="C255" s="216"/>
      <c r="D255" s="217" t="s">
        <v>120</v>
      </c>
      <c r="E255" s="218" t="s">
        <v>1</v>
      </c>
      <c r="F255" s="219" t="s">
        <v>276</v>
      </c>
      <c r="G255" s="216"/>
      <c r="H255" s="220">
        <v>16</v>
      </c>
      <c r="I255" s="221"/>
      <c r="J255" s="216"/>
      <c r="K255" s="216"/>
      <c r="L255" s="222"/>
      <c r="M255" s="223"/>
      <c r="N255" s="224"/>
      <c r="O255" s="224"/>
      <c r="P255" s="224"/>
      <c r="Q255" s="224"/>
      <c r="R255" s="224"/>
      <c r="S255" s="224"/>
      <c r="T255" s="225"/>
      <c r="AT255" s="226" t="s">
        <v>120</v>
      </c>
      <c r="AU255" s="226" t="s">
        <v>77</v>
      </c>
      <c r="AV255" s="11" t="s">
        <v>77</v>
      </c>
      <c r="AW255" s="11" t="s">
        <v>30</v>
      </c>
      <c r="AX255" s="11" t="s">
        <v>75</v>
      </c>
      <c r="AY255" s="226" t="s">
        <v>111</v>
      </c>
    </row>
    <row r="256" s="1" customFormat="1" ht="16.5" customHeight="1">
      <c r="B256" s="36"/>
      <c r="C256" s="252" t="s">
        <v>458</v>
      </c>
      <c r="D256" s="252" t="s">
        <v>327</v>
      </c>
      <c r="E256" s="253" t="s">
        <v>459</v>
      </c>
      <c r="F256" s="254" t="s">
        <v>460</v>
      </c>
      <c r="G256" s="255" t="s">
        <v>184</v>
      </c>
      <c r="H256" s="256">
        <v>16</v>
      </c>
      <c r="I256" s="257"/>
      <c r="J256" s="258">
        <f>ROUND(I256*H256,2)</f>
        <v>0</v>
      </c>
      <c r="K256" s="254" t="s">
        <v>1</v>
      </c>
      <c r="L256" s="259"/>
      <c r="M256" s="260" t="s">
        <v>1</v>
      </c>
      <c r="N256" s="261" t="s">
        <v>38</v>
      </c>
      <c r="O256" s="77"/>
      <c r="P256" s="212">
        <f>O256*H256</f>
        <v>0</v>
      </c>
      <c r="Q256" s="212">
        <v>0</v>
      </c>
      <c r="R256" s="212">
        <f>Q256*H256</f>
        <v>0</v>
      </c>
      <c r="S256" s="212">
        <v>0</v>
      </c>
      <c r="T256" s="213">
        <f>S256*H256</f>
        <v>0</v>
      </c>
      <c r="AR256" s="15" t="s">
        <v>234</v>
      </c>
      <c r="AT256" s="15" t="s">
        <v>327</v>
      </c>
      <c r="AU256" s="15" t="s">
        <v>77</v>
      </c>
      <c r="AY256" s="15" t="s">
        <v>111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5" t="s">
        <v>75</v>
      </c>
      <c r="BK256" s="214">
        <f>ROUND(I256*H256,2)</f>
        <v>0</v>
      </c>
      <c r="BL256" s="15" t="s">
        <v>118</v>
      </c>
      <c r="BM256" s="15" t="s">
        <v>461</v>
      </c>
    </row>
    <row r="257" s="12" customFormat="1">
      <c r="B257" s="227"/>
      <c r="C257" s="228"/>
      <c r="D257" s="217" t="s">
        <v>120</v>
      </c>
      <c r="E257" s="229" t="s">
        <v>1</v>
      </c>
      <c r="F257" s="230" t="s">
        <v>205</v>
      </c>
      <c r="G257" s="228"/>
      <c r="H257" s="229" t="s">
        <v>1</v>
      </c>
      <c r="I257" s="231"/>
      <c r="J257" s="228"/>
      <c r="K257" s="228"/>
      <c r="L257" s="232"/>
      <c r="M257" s="233"/>
      <c r="N257" s="234"/>
      <c r="O257" s="234"/>
      <c r="P257" s="234"/>
      <c r="Q257" s="234"/>
      <c r="R257" s="234"/>
      <c r="S257" s="234"/>
      <c r="T257" s="235"/>
      <c r="AT257" s="236" t="s">
        <v>120</v>
      </c>
      <c r="AU257" s="236" t="s">
        <v>77</v>
      </c>
      <c r="AV257" s="12" t="s">
        <v>75</v>
      </c>
      <c r="AW257" s="12" t="s">
        <v>30</v>
      </c>
      <c r="AX257" s="12" t="s">
        <v>67</v>
      </c>
      <c r="AY257" s="236" t="s">
        <v>111</v>
      </c>
    </row>
    <row r="258" s="11" customFormat="1">
      <c r="B258" s="215"/>
      <c r="C258" s="216"/>
      <c r="D258" s="217" t="s">
        <v>120</v>
      </c>
      <c r="E258" s="218" t="s">
        <v>1</v>
      </c>
      <c r="F258" s="219" t="s">
        <v>276</v>
      </c>
      <c r="G258" s="216"/>
      <c r="H258" s="220">
        <v>16</v>
      </c>
      <c r="I258" s="221"/>
      <c r="J258" s="216"/>
      <c r="K258" s="216"/>
      <c r="L258" s="222"/>
      <c r="M258" s="223"/>
      <c r="N258" s="224"/>
      <c r="O258" s="224"/>
      <c r="P258" s="224"/>
      <c r="Q258" s="224"/>
      <c r="R258" s="224"/>
      <c r="S258" s="224"/>
      <c r="T258" s="225"/>
      <c r="AT258" s="226" t="s">
        <v>120</v>
      </c>
      <c r="AU258" s="226" t="s">
        <v>77</v>
      </c>
      <c r="AV258" s="11" t="s">
        <v>77</v>
      </c>
      <c r="AW258" s="11" t="s">
        <v>30</v>
      </c>
      <c r="AX258" s="11" t="s">
        <v>75</v>
      </c>
      <c r="AY258" s="226" t="s">
        <v>111</v>
      </c>
    </row>
    <row r="259" s="1" customFormat="1" ht="16.5" customHeight="1">
      <c r="B259" s="36"/>
      <c r="C259" s="252" t="s">
        <v>462</v>
      </c>
      <c r="D259" s="252" t="s">
        <v>327</v>
      </c>
      <c r="E259" s="253" t="s">
        <v>463</v>
      </c>
      <c r="F259" s="254" t="s">
        <v>464</v>
      </c>
      <c r="G259" s="255" t="s">
        <v>184</v>
      </c>
      <c r="H259" s="256">
        <v>3</v>
      </c>
      <c r="I259" s="257"/>
      <c r="J259" s="258">
        <f>ROUND(I259*H259,2)</f>
        <v>0</v>
      </c>
      <c r="K259" s="254" t="s">
        <v>117</v>
      </c>
      <c r="L259" s="259"/>
      <c r="M259" s="260" t="s">
        <v>1</v>
      </c>
      <c r="N259" s="261" t="s">
        <v>38</v>
      </c>
      <c r="O259" s="77"/>
      <c r="P259" s="212">
        <f>O259*H259</f>
        <v>0</v>
      </c>
      <c r="Q259" s="212">
        <v>0.0027299999999999998</v>
      </c>
      <c r="R259" s="212">
        <f>Q259*H259</f>
        <v>0.0081899999999999994</v>
      </c>
      <c r="S259" s="212">
        <v>0</v>
      </c>
      <c r="T259" s="213">
        <f>S259*H259</f>
        <v>0</v>
      </c>
      <c r="AR259" s="15" t="s">
        <v>234</v>
      </c>
      <c r="AT259" s="15" t="s">
        <v>327</v>
      </c>
      <c r="AU259" s="15" t="s">
        <v>77</v>
      </c>
      <c r="AY259" s="15" t="s">
        <v>111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5" t="s">
        <v>75</v>
      </c>
      <c r="BK259" s="214">
        <f>ROUND(I259*H259,2)</f>
        <v>0</v>
      </c>
      <c r="BL259" s="15" t="s">
        <v>118</v>
      </c>
      <c r="BM259" s="15" t="s">
        <v>465</v>
      </c>
    </row>
    <row r="260" s="12" customFormat="1">
      <c r="B260" s="227"/>
      <c r="C260" s="228"/>
      <c r="D260" s="217" t="s">
        <v>120</v>
      </c>
      <c r="E260" s="229" t="s">
        <v>1</v>
      </c>
      <c r="F260" s="230" t="s">
        <v>205</v>
      </c>
      <c r="G260" s="228"/>
      <c r="H260" s="229" t="s">
        <v>1</v>
      </c>
      <c r="I260" s="231"/>
      <c r="J260" s="228"/>
      <c r="K260" s="228"/>
      <c r="L260" s="232"/>
      <c r="M260" s="233"/>
      <c r="N260" s="234"/>
      <c r="O260" s="234"/>
      <c r="P260" s="234"/>
      <c r="Q260" s="234"/>
      <c r="R260" s="234"/>
      <c r="S260" s="234"/>
      <c r="T260" s="235"/>
      <c r="AT260" s="236" t="s">
        <v>120</v>
      </c>
      <c r="AU260" s="236" t="s">
        <v>77</v>
      </c>
      <c r="AV260" s="12" t="s">
        <v>75</v>
      </c>
      <c r="AW260" s="12" t="s">
        <v>30</v>
      </c>
      <c r="AX260" s="12" t="s">
        <v>67</v>
      </c>
      <c r="AY260" s="236" t="s">
        <v>111</v>
      </c>
    </row>
    <row r="261" s="11" customFormat="1">
      <c r="B261" s="215"/>
      <c r="C261" s="216"/>
      <c r="D261" s="217" t="s">
        <v>120</v>
      </c>
      <c r="E261" s="218" t="s">
        <v>1</v>
      </c>
      <c r="F261" s="219" t="s">
        <v>466</v>
      </c>
      <c r="G261" s="216"/>
      <c r="H261" s="220">
        <v>3</v>
      </c>
      <c r="I261" s="221"/>
      <c r="J261" s="216"/>
      <c r="K261" s="216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120</v>
      </c>
      <c r="AU261" s="226" t="s">
        <v>77</v>
      </c>
      <c r="AV261" s="11" t="s">
        <v>77</v>
      </c>
      <c r="AW261" s="11" t="s">
        <v>30</v>
      </c>
      <c r="AX261" s="11" t="s">
        <v>75</v>
      </c>
      <c r="AY261" s="226" t="s">
        <v>111</v>
      </c>
    </row>
    <row r="262" s="1" customFormat="1" ht="16.5" customHeight="1">
      <c r="B262" s="36"/>
      <c r="C262" s="252" t="s">
        <v>467</v>
      </c>
      <c r="D262" s="252" t="s">
        <v>327</v>
      </c>
      <c r="E262" s="253" t="s">
        <v>468</v>
      </c>
      <c r="F262" s="254" t="s">
        <v>469</v>
      </c>
      <c r="G262" s="255" t="s">
        <v>470</v>
      </c>
      <c r="H262" s="256">
        <v>1</v>
      </c>
      <c r="I262" s="257"/>
      <c r="J262" s="258">
        <f>ROUND(I262*H262,2)</f>
        <v>0</v>
      </c>
      <c r="K262" s="254" t="s">
        <v>117</v>
      </c>
      <c r="L262" s="259"/>
      <c r="M262" s="260" t="s">
        <v>1</v>
      </c>
      <c r="N262" s="261" t="s">
        <v>38</v>
      </c>
      <c r="O262" s="77"/>
      <c r="P262" s="212">
        <f>O262*H262</f>
        <v>0</v>
      </c>
      <c r="Q262" s="212">
        <v>6.0000000000000002E-05</v>
      </c>
      <c r="R262" s="212">
        <f>Q262*H262</f>
        <v>6.0000000000000002E-05</v>
      </c>
      <c r="S262" s="212">
        <v>0</v>
      </c>
      <c r="T262" s="213">
        <f>S262*H262</f>
        <v>0</v>
      </c>
      <c r="AR262" s="15" t="s">
        <v>234</v>
      </c>
      <c r="AT262" s="15" t="s">
        <v>327</v>
      </c>
      <c r="AU262" s="15" t="s">
        <v>77</v>
      </c>
      <c r="AY262" s="15" t="s">
        <v>111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5" t="s">
        <v>75</v>
      </c>
      <c r="BK262" s="214">
        <f>ROUND(I262*H262,2)</f>
        <v>0</v>
      </c>
      <c r="BL262" s="15" t="s">
        <v>118</v>
      </c>
      <c r="BM262" s="15" t="s">
        <v>471</v>
      </c>
    </row>
    <row r="263" s="12" customFormat="1">
      <c r="B263" s="227"/>
      <c r="C263" s="228"/>
      <c r="D263" s="217" t="s">
        <v>120</v>
      </c>
      <c r="E263" s="229" t="s">
        <v>1</v>
      </c>
      <c r="F263" s="230" t="s">
        <v>205</v>
      </c>
      <c r="G263" s="228"/>
      <c r="H263" s="229" t="s">
        <v>1</v>
      </c>
      <c r="I263" s="231"/>
      <c r="J263" s="228"/>
      <c r="K263" s="228"/>
      <c r="L263" s="232"/>
      <c r="M263" s="233"/>
      <c r="N263" s="234"/>
      <c r="O263" s="234"/>
      <c r="P263" s="234"/>
      <c r="Q263" s="234"/>
      <c r="R263" s="234"/>
      <c r="S263" s="234"/>
      <c r="T263" s="235"/>
      <c r="AT263" s="236" t="s">
        <v>120</v>
      </c>
      <c r="AU263" s="236" t="s">
        <v>77</v>
      </c>
      <c r="AV263" s="12" t="s">
        <v>75</v>
      </c>
      <c r="AW263" s="12" t="s">
        <v>30</v>
      </c>
      <c r="AX263" s="12" t="s">
        <v>67</v>
      </c>
      <c r="AY263" s="236" t="s">
        <v>111</v>
      </c>
    </row>
    <row r="264" s="11" customFormat="1">
      <c r="B264" s="215"/>
      <c r="C264" s="216"/>
      <c r="D264" s="217" t="s">
        <v>120</v>
      </c>
      <c r="E264" s="218" t="s">
        <v>1</v>
      </c>
      <c r="F264" s="219" t="s">
        <v>75</v>
      </c>
      <c r="G264" s="216"/>
      <c r="H264" s="220">
        <v>1</v>
      </c>
      <c r="I264" s="221"/>
      <c r="J264" s="216"/>
      <c r="K264" s="216"/>
      <c r="L264" s="222"/>
      <c r="M264" s="223"/>
      <c r="N264" s="224"/>
      <c r="O264" s="224"/>
      <c r="P264" s="224"/>
      <c r="Q264" s="224"/>
      <c r="R264" s="224"/>
      <c r="S264" s="224"/>
      <c r="T264" s="225"/>
      <c r="AT264" s="226" t="s">
        <v>120</v>
      </c>
      <c r="AU264" s="226" t="s">
        <v>77</v>
      </c>
      <c r="AV264" s="11" t="s">
        <v>77</v>
      </c>
      <c r="AW264" s="11" t="s">
        <v>30</v>
      </c>
      <c r="AX264" s="11" t="s">
        <v>75</v>
      </c>
      <c r="AY264" s="226" t="s">
        <v>111</v>
      </c>
    </row>
    <row r="265" s="1" customFormat="1" ht="16.5" customHeight="1">
      <c r="B265" s="36"/>
      <c r="C265" s="252" t="s">
        <v>472</v>
      </c>
      <c r="D265" s="252" t="s">
        <v>327</v>
      </c>
      <c r="E265" s="253" t="s">
        <v>473</v>
      </c>
      <c r="F265" s="254" t="s">
        <v>474</v>
      </c>
      <c r="G265" s="255" t="s">
        <v>470</v>
      </c>
      <c r="H265" s="256">
        <v>4</v>
      </c>
      <c r="I265" s="257"/>
      <c r="J265" s="258">
        <f>ROUND(I265*H265,2)</f>
        <v>0</v>
      </c>
      <c r="K265" s="254" t="s">
        <v>1</v>
      </c>
      <c r="L265" s="259"/>
      <c r="M265" s="260" t="s">
        <v>1</v>
      </c>
      <c r="N265" s="261" t="s">
        <v>38</v>
      </c>
      <c r="O265" s="77"/>
      <c r="P265" s="212">
        <f>O265*H265</f>
        <v>0</v>
      </c>
      <c r="Q265" s="212">
        <v>0.00080000000000000004</v>
      </c>
      <c r="R265" s="212">
        <f>Q265*H265</f>
        <v>0.0032000000000000002</v>
      </c>
      <c r="S265" s="212">
        <v>0</v>
      </c>
      <c r="T265" s="213">
        <f>S265*H265</f>
        <v>0</v>
      </c>
      <c r="AR265" s="15" t="s">
        <v>234</v>
      </c>
      <c r="AT265" s="15" t="s">
        <v>327</v>
      </c>
      <c r="AU265" s="15" t="s">
        <v>77</v>
      </c>
      <c r="AY265" s="15" t="s">
        <v>111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5" t="s">
        <v>75</v>
      </c>
      <c r="BK265" s="214">
        <f>ROUND(I265*H265,2)</f>
        <v>0</v>
      </c>
      <c r="BL265" s="15" t="s">
        <v>118</v>
      </c>
      <c r="BM265" s="15" t="s">
        <v>475</v>
      </c>
    </row>
    <row r="266" s="12" customFormat="1">
      <c r="B266" s="227"/>
      <c r="C266" s="228"/>
      <c r="D266" s="217" t="s">
        <v>120</v>
      </c>
      <c r="E266" s="229" t="s">
        <v>1</v>
      </c>
      <c r="F266" s="230" t="s">
        <v>205</v>
      </c>
      <c r="G266" s="228"/>
      <c r="H266" s="229" t="s">
        <v>1</v>
      </c>
      <c r="I266" s="231"/>
      <c r="J266" s="228"/>
      <c r="K266" s="228"/>
      <c r="L266" s="232"/>
      <c r="M266" s="233"/>
      <c r="N266" s="234"/>
      <c r="O266" s="234"/>
      <c r="P266" s="234"/>
      <c r="Q266" s="234"/>
      <c r="R266" s="234"/>
      <c r="S266" s="234"/>
      <c r="T266" s="235"/>
      <c r="AT266" s="236" t="s">
        <v>120</v>
      </c>
      <c r="AU266" s="236" t="s">
        <v>77</v>
      </c>
      <c r="AV266" s="12" t="s">
        <v>75</v>
      </c>
      <c r="AW266" s="12" t="s">
        <v>30</v>
      </c>
      <c r="AX266" s="12" t="s">
        <v>67</v>
      </c>
      <c r="AY266" s="236" t="s">
        <v>111</v>
      </c>
    </row>
    <row r="267" s="11" customFormat="1">
      <c r="B267" s="215"/>
      <c r="C267" s="216"/>
      <c r="D267" s="217" t="s">
        <v>120</v>
      </c>
      <c r="E267" s="218" t="s">
        <v>1</v>
      </c>
      <c r="F267" s="219" t="s">
        <v>118</v>
      </c>
      <c r="G267" s="216"/>
      <c r="H267" s="220">
        <v>4</v>
      </c>
      <c r="I267" s="221"/>
      <c r="J267" s="216"/>
      <c r="K267" s="216"/>
      <c r="L267" s="222"/>
      <c r="M267" s="223"/>
      <c r="N267" s="224"/>
      <c r="O267" s="224"/>
      <c r="P267" s="224"/>
      <c r="Q267" s="224"/>
      <c r="R267" s="224"/>
      <c r="S267" s="224"/>
      <c r="T267" s="225"/>
      <c r="AT267" s="226" t="s">
        <v>120</v>
      </c>
      <c r="AU267" s="226" t="s">
        <v>77</v>
      </c>
      <c r="AV267" s="11" t="s">
        <v>77</v>
      </c>
      <c r="AW267" s="11" t="s">
        <v>30</v>
      </c>
      <c r="AX267" s="11" t="s">
        <v>75</v>
      </c>
      <c r="AY267" s="226" t="s">
        <v>111</v>
      </c>
    </row>
    <row r="268" s="1" customFormat="1" ht="16.5" customHeight="1">
      <c r="B268" s="36"/>
      <c r="C268" s="203" t="s">
        <v>476</v>
      </c>
      <c r="D268" s="203" t="s">
        <v>113</v>
      </c>
      <c r="E268" s="204" t="s">
        <v>477</v>
      </c>
      <c r="F268" s="205" t="s">
        <v>478</v>
      </c>
      <c r="G268" s="206" t="s">
        <v>184</v>
      </c>
      <c r="H268" s="207">
        <v>16</v>
      </c>
      <c r="I268" s="208"/>
      <c r="J268" s="209">
        <f>ROUND(I268*H268,2)</f>
        <v>0</v>
      </c>
      <c r="K268" s="205" t="s">
        <v>1</v>
      </c>
      <c r="L268" s="41"/>
      <c r="M268" s="210" t="s">
        <v>1</v>
      </c>
      <c r="N268" s="211" t="s">
        <v>38</v>
      </c>
      <c r="O268" s="77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AR268" s="15" t="s">
        <v>118</v>
      </c>
      <c r="AT268" s="15" t="s">
        <v>113</v>
      </c>
      <c r="AU268" s="15" t="s">
        <v>77</v>
      </c>
      <c r="AY268" s="15" t="s">
        <v>111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5" t="s">
        <v>75</v>
      </c>
      <c r="BK268" s="214">
        <f>ROUND(I268*H268,2)</f>
        <v>0</v>
      </c>
      <c r="BL268" s="15" t="s">
        <v>118</v>
      </c>
      <c r="BM268" s="15" t="s">
        <v>479</v>
      </c>
    </row>
    <row r="269" s="12" customFormat="1">
      <c r="B269" s="227"/>
      <c r="C269" s="228"/>
      <c r="D269" s="217" t="s">
        <v>120</v>
      </c>
      <c r="E269" s="229" t="s">
        <v>1</v>
      </c>
      <c r="F269" s="230" t="s">
        <v>480</v>
      </c>
      <c r="G269" s="228"/>
      <c r="H269" s="229" t="s">
        <v>1</v>
      </c>
      <c r="I269" s="231"/>
      <c r="J269" s="228"/>
      <c r="K269" s="228"/>
      <c r="L269" s="232"/>
      <c r="M269" s="233"/>
      <c r="N269" s="234"/>
      <c r="O269" s="234"/>
      <c r="P269" s="234"/>
      <c r="Q269" s="234"/>
      <c r="R269" s="234"/>
      <c r="S269" s="234"/>
      <c r="T269" s="235"/>
      <c r="AT269" s="236" t="s">
        <v>120</v>
      </c>
      <c r="AU269" s="236" t="s">
        <v>77</v>
      </c>
      <c r="AV269" s="12" t="s">
        <v>75</v>
      </c>
      <c r="AW269" s="12" t="s">
        <v>30</v>
      </c>
      <c r="AX269" s="12" t="s">
        <v>67</v>
      </c>
      <c r="AY269" s="236" t="s">
        <v>111</v>
      </c>
    </row>
    <row r="270" s="11" customFormat="1">
      <c r="B270" s="215"/>
      <c r="C270" s="216"/>
      <c r="D270" s="217" t="s">
        <v>120</v>
      </c>
      <c r="E270" s="218" t="s">
        <v>1</v>
      </c>
      <c r="F270" s="219" t="s">
        <v>276</v>
      </c>
      <c r="G270" s="216"/>
      <c r="H270" s="220">
        <v>16</v>
      </c>
      <c r="I270" s="221"/>
      <c r="J270" s="216"/>
      <c r="K270" s="216"/>
      <c r="L270" s="222"/>
      <c r="M270" s="223"/>
      <c r="N270" s="224"/>
      <c r="O270" s="224"/>
      <c r="P270" s="224"/>
      <c r="Q270" s="224"/>
      <c r="R270" s="224"/>
      <c r="S270" s="224"/>
      <c r="T270" s="225"/>
      <c r="AT270" s="226" t="s">
        <v>120</v>
      </c>
      <c r="AU270" s="226" t="s">
        <v>77</v>
      </c>
      <c r="AV270" s="11" t="s">
        <v>77</v>
      </c>
      <c r="AW270" s="11" t="s">
        <v>30</v>
      </c>
      <c r="AX270" s="11" t="s">
        <v>75</v>
      </c>
      <c r="AY270" s="226" t="s">
        <v>111</v>
      </c>
    </row>
    <row r="271" s="10" customFormat="1" ht="22.8" customHeight="1">
      <c r="B271" s="187"/>
      <c r="C271" s="188"/>
      <c r="D271" s="189" t="s">
        <v>66</v>
      </c>
      <c r="E271" s="201" t="s">
        <v>127</v>
      </c>
      <c r="F271" s="201" t="s">
        <v>128</v>
      </c>
      <c r="G271" s="188"/>
      <c r="H271" s="188"/>
      <c r="I271" s="191"/>
      <c r="J271" s="202">
        <f>BK271</f>
        <v>0</v>
      </c>
      <c r="K271" s="188"/>
      <c r="L271" s="193"/>
      <c r="M271" s="194"/>
      <c r="N271" s="195"/>
      <c r="O271" s="195"/>
      <c r="P271" s="196">
        <f>SUM(P272:P326)</f>
        <v>0</v>
      </c>
      <c r="Q271" s="195"/>
      <c r="R271" s="196">
        <f>SUM(R272:R326)</f>
        <v>4.8132385899999992</v>
      </c>
      <c r="S271" s="195"/>
      <c r="T271" s="197">
        <f>SUM(T272:T326)</f>
        <v>10.557870000000001</v>
      </c>
      <c r="AR271" s="198" t="s">
        <v>75</v>
      </c>
      <c r="AT271" s="199" t="s">
        <v>66</v>
      </c>
      <c r="AU271" s="199" t="s">
        <v>75</v>
      </c>
      <c r="AY271" s="198" t="s">
        <v>111</v>
      </c>
      <c r="BK271" s="200">
        <f>SUM(BK272:BK326)</f>
        <v>0</v>
      </c>
    </row>
    <row r="272" s="1" customFormat="1" ht="16.5" customHeight="1">
      <c r="B272" s="36"/>
      <c r="C272" s="203" t="s">
        <v>481</v>
      </c>
      <c r="D272" s="203" t="s">
        <v>113</v>
      </c>
      <c r="E272" s="204" t="s">
        <v>482</v>
      </c>
      <c r="F272" s="205" t="s">
        <v>483</v>
      </c>
      <c r="G272" s="206" t="s">
        <v>174</v>
      </c>
      <c r="H272" s="207">
        <v>3.137</v>
      </c>
      <c r="I272" s="208"/>
      <c r="J272" s="209">
        <f>ROUND(I272*H272,2)</f>
        <v>0</v>
      </c>
      <c r="K272" s="205" t="s">
        <v>117</v>
      </c>
      <c r="L272" s="41"/>
      <c r="M272" s="210" t="s">
        <v>1</v>
      </c>
      <c r="N272" s="211" t="s">
        <v>38</v>
      </c>
      <c r="O272" s="77"/>
      <c r="P272" s="212">
        <f>O272*H272</f>
        <v>0</v>
      </c>
      <c r="Q272" s="212">
        <v>0.00063000000000000003</v>
      </c>
      <c r="R272" s="212">
        <f>Q272*H272</f>
        <v>0.0019763100000000002</v>
      </c>
      <c r="S272" s="212">
        <v>0</v>
      </c>
      <c r="T272" s="213">
        <f>S272*H272</f>
        <v>0</v>
      </c>
      <c r="AR272" s="15" t="s">
        <v>118</v>
      </c>
      <c r="AT272" s="15" t="s">
        <v>113</v>
      </c>
      <c r="AU272" s="15" t="s">
        <v>77</v>
      </c>
      <c r="AY272" s="15" t="s">
        <v>111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5" t="s">
        <v>75</v>
      </c>
      <c r="BK272" s="214">
        <f>ROUND(I272*H272,2)</f>
        <v>0</v>
      </c>
      <c r="BL272" s="15" t="s">
        <v>118</v>
      </c>
      <c r="BM272" s="15" t="s">
        <v>484</v>
      </c>
    </row>
    <row r="273" s="12" customFormat="1">
      <c r="B273" s="227"/>
      <c r="C273" s="228"/>
      <c r="D273" s="217" t="s">
        <v>120</v>
      </c>
      <c r="E273" s="229" t="s">
        <v>1</v>
      </c>
      <c r="F273" s="230" t="s">
        <v>205</v>
      </c>
      <c r="G273" s="228"/>
      <c r="H273" s="229" t="s">
        <v>1</v>
      </c>
      <c r="I273" s="231"/>
      <c r="J273" s="228"/>
      <c r="K273" s="228"/>
      <c r="L273" s="232"/>
      <c r="M273" s="233"/>
      <c r="N273" s="234"/>
      <c r="O273" s="234"/>
      <c r="P273" s="234"/>
      <c r="Q273" s="234"/>
      <c r="R273" s="234"/>
      <c r="S273" s="234"/>
      <c r="T273" s="235"/>
      <c r="AT273" s="236" t="s">
        <v>120</v>
      </c>
      <c r="AU273" s="236" t="s">
        <v>77</v>
      </c>
      <c r="AV273" s="12" t="s">
        <v>75</v>
      </c>
      <c r="AW273" s="12" t="s">
        <v>30</v>
      </c>
      <c r="AX273" s="12" t="s">
        <v>67</v>
      </c>
      <c r="AY273" s="236" t="s">
        <v>111</v>
      </c>
    </row>
    <row r="274" s="11" customFormat="1">
      <c r="B274" s="215"/>
      <c r="C274" s="216"/>
      <c r="D274" s="217" t="s">
        <v>120</v>
      </c>
      <c r="E274" s="218" t="s">
        <v>1</v>
      </c>
      <c r="F274" s="219" t="s">
        <v>485</v>
      </c>
      <c r="G274" s="216"/>
      <c r="H274" s="220">
        <v>3.137</v>
      </c>
      <c r="I274" s="221"/>
      <c r="J274" s="216"/>
      <c r="K274" s="216"/>
      <c r="L274" s="222"/>
      <c r="M274" s="223"/>
      <c r="N274" s="224"/>
      <c r="O274" s="224"/>
      <c r="P274" s="224"/>
      <c r="Q274" s="224"/>
      <c r="R274" s="224"/>
      <c r="S274" s="224"/>
      <c r="T274" s="225"/>
      <c r="AT274" s="226" t="s">
        <v>120</v>
      </c>
      <c r="AU274" s="226" t="s">
        <v>77</v>
      </c>
      <c r="AV274" s="11" t="s">
        <v>77</v>
      </c>
      <c r="AW274" s="11" t="s">
        <v>30</v>
      </c>
      <c r="AX274" s="11" t="s">
        <v>75</v>
      </c>
      <c r="AY274" s="226" t="s">
        <v>111</v>
      </c>
    </row>
    <row r="275" s="1" customFormat="1" ht="16.5" customHeight="1">
      <c r="B275" s="36"/>
      <c r="C275" s="203" t="s">
        <v>486</v>
      </c>
      <c r="D275" s="203" t="s">
        <v>113</v>
      </c>
      <c r="E275" s="204" t="s">
        <v>487</v>
      </c>
      <c r="F275" s="205" t="s">
        <v>488</v>
      </c>
      <c r="G275" s="206" t="s">
        <v>184</v>
      </c>
      <c r="H275" s="207">
        <v>42.350000000000001</v>
      </c>
      <c r="I275" s="208"/>
      <c r="J275" s="209">
        <f>ROUND(I275*H275,2)</f>
        <v>0</v>
      </c>
      <c r="K275" s="205" t="s">
        <v>117</v>
      </c>
      <c r="L275" s="41"/>
      <c r="M275" s="210" t="s">
        <v>1</v>
      </c>
      <c r="N275" s="211" t="s">
        <v>38</v>
      </c>
      <c r="O275" s="77"/>
      <c r="P275" s="212">
        <f>O275*H275</f>
        <v>0</v>
      </c>
      <c r="Q275" s="212">
        <v>0.0013699999999999999</v>
      </c>
      <c r="R275" s="212">
        <f>Q275*H275</f>
        <v>0.058019499999999995</v>
      </c>
      <c r="S275" s="212">
        <v>0</v>
      </c>
      <c r="T275" s="213">
        <f>S275*H275</f>
        <v>0</v>
      </c>
      <c r="AR275" s="15" t="s">
        <v>118</v>
      </c>
      <c r="AT275" s="15" t="s">
        <v>113</v>
      </c>
      <c r="AU275" s="15" t="s">
        <v>77</v>
      </c>
      <c r="AY275" s="15" t="s">
        <v>111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5" t="s">
        <v>75</v>
      </c>
      <c r="BK275" s="214">
        <f>ROUND(I275*H275,2)</f>
        <v>0</v>
      </c>
      <c r="BL275" s="15" t="s">
        <v>118</v>
      </c>
      <c r="BM275" s="15" t="s">
        <v>489</v>
      </c>
    </row>
    <row r="276" s="12" customFormat="1">
      <c r="B276" s="227"/>
      <c r="C276" s="228"/>
      <c r="D276" s="217" t="s">
        <v>120</v>
      </c>
      <c r="E276" s="229" t="s">
        <v>1</v>
      </c>
      <c r="F276" s="230" t="s">
        <v>205</v>
      </c>
      <c r="G276" s="228"/>
      <c r="H276" s="229" t="s">
        <v>1</v>
      </c>
      <c r="I276" s="231"/>
      <c r="J276" s="228"/>
      <c r="K276" s="228"/>
      <c r="L276" s="232"/>
      <c r="M276" s="233"/>
      <c r="N276" s="234"/>
      <c r="O276" s="234"/>
      <c r="P276" s="234"/>
      <c r="Q276" s="234"/>
      <c r="R276" s="234"/>
      <c r="S276" s="234"/>
      <c r="T276" s="235"/>
      <c r="AT276" s="236" t="s">
        <v>120</v>
      </c>
      <c r="AU276" s="236" t="s">
        <v>77</v>
      </c>
      <c r="AV276" s="12" t="s">
        <v>75</v>
      </c>
      <c r="AW276" s="12" t="s">
        <v>30</v>
      </c>
      <c r="AX276" s="12" t="s">
        <v>67</v>
      </c>
      <c r="AY276" s="236" t="s">
        <v>111</v>
      </c>
    </row>
    <row r="277" s="11" customFormat="1">
      <c r="B277" s="215"/>
      <c r="C277" s="216"/>
      <c r="D277" s="217" t="s">
        <v>120</v>
      </c>
      <c r="E277" s="218" t="s">
        <v>1</v>
      </c>
      <c r="F277" s="219" t="s">
        <v>490</v>
      </c>
      <c r="G277" s="216"/>
      <c r="H277" s="220">
        <v>42.350000000000001</v>
      </c>
      <c r="I277" s="221"/>
      <c r="J277" s="216"/>
      <c r="K277" s="216"/>
      <c r="L277" s="222"/>
      <c r="M277" s="223"/>
      <c r="N277" s="224"/>
      <c r="O277" s="224"/>
      <c r="P277" s="224"/>
      <c r="Q277" s="224"/>
      <c r="R277" s="224"/>
      <c r="S277" s="224"/>
      <c r="T277" s="225"/>
      <c r="AT277" s="226" t="s">
        <v>120</v>
      </c>
      <c r="AU277" s="226" t="s">
        <v>77</v>
      </c>
      <c r="AV277" s="11" t="s">
        <v>77</v>
      </c>
      <c r="AW277" s="11" t="s">
        <v>30</v>
      </c>
      <c r="AX277" s="11" t="s">
        <v>75</v>
      </c>
      <c r="AY277" s="226" t="s">
        <v>111</v>
      </c>
    </row>
    <row r="278" s="1" customFormat="1" ht="22.5" customHeight="1">
      <c r="B278" s="36"/>
      <c r="C278" s="203" t="s">
        <v>491</v>
      </c>
      <c r="D278" s="203" t="s">
        <v>113</v>
      </c>
      <c r="E278" s="204" t="s">
        <v>492</v>
      </c>
      <c r="F278" s="205" t="s">
        <v>493</v>
      </c>
      <c r="G278" s="206" t="s">
        <v>184</v>
      </c>
      <c r="H278" s="207">
        <v>2</v>
      </c>
      <c r="I278" s="208"/>
      <c r="J278" s="209">
        <f>ROUND(I278*H278,2)</f>
        <v>0</v>
      </c>
      <c r="K278" s="205" t="s">
        <v>117</v>
      </c>
      <c r="L278" s="41"/>
      <c r="M278" s="210" t="s">
        <v>1</v>
      </c>
      <c r="N278" s="211" t="s">
        <v>38</v>
      </c>
      <c r="O278" s="77"/>
      <c r="P278" s="212">
        <f>O278*H278</f>
        <v>0</v>
      </c>
      <c r="Q278" s="212">
        <v>0.00363</v>
      </c>
      <c r="R278" s="212">
        <f>Q278*H278</f>
        <v>0.00726</v>
      </c>
      <c r="S278" s="212">
        <v>0.19600000000000001</v>
      </c>
      <c r="T278" s="213">
        <f>S278*H278</f>
        <v>0.39200000000000002</v>
      </c>
      <c r="AR278" s="15" t="s">
        <v>118</v>
      </c>
      <c r="AT278" s="15" t="s">
        <v>113</v>
      </c>
      <c r="AU278" s="15" t="s">
        <v>77</v>
      </c>
      <c r="AY278" s="15" t="s">
        <v>111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5" t="s">
        <v>75</v>
      </c>
      <c r="BK278" s="214">
        <f>ROUND(I278*H278,2)</f>
        <v>0</v>
      </c>
      <c r="BL278" s="15" t="s">
        <v>118</v>
      </c>
      <c r="BM278" s="15" t="s">
        <v>494</v>
      </c>
    </row>
    <row r="279" s="12" customFormat="1">
      <c r="B279" s="227"/>
      <c r="C279" s="228"/>
      <c r="D279" s="217" t="s">
        <v>120</v>
      </c>
      <c r="E279" s="229" t="s">
        <v>1</v>
      </c>
      <c r="F279" s="230" t="s">
        <v>205</v>
      </c>
      <c r="G279" s="228"/>
      <c r="H279" s="229" t="s">
        <v>1</v>
      </c>
      <c r="I279" s="231"/>
      <c r="J279" s="228"/>
      <c r="K279" s="228"/>
      <c r="L279" s="232"/>
      <c r="M279" s="233"/>
      <c r="N279" s="234"/>
      <c r="O279" s="234"/>
      <c r="P279" s="234"/>
      <c r="Q279" s="234"/>
      <c r="R279" s="234"/>
      <c r="S279" s="234"/>
      <c r="T279" s="235"/>
      <c r="AT279" s="236" t="s">
        <v>120</v>
      </c>
      <c r="AU279" s="236" t="s">
        <v>77</v>
      </c>
      <c r="AV279" s="12" t="s">
        <v>75</v>
      </c>
      <c r="AW279" s="12" t="s">
        <v>30</v>
      </c>
      <c r="AX279" s="12" t="s">
        <v>67</v>
      </c>
      <c r="AY279" s="236" t="s">
        <v>111</v>
      </c>
    </row>
    <row r="280" s="12" customFormat="1">
      <c r="B280" s="227"/>
      <c r="C280" s="228"/>
      <c r="D280" s="217" t="s">
        <v>120</v>
      </c>
      <c r="E280" s="229" t="s">
        <v>1</v>
      </c>
      <c r="F280" s="230" t="s">
        <v>495</v>
      </c>
      <c r="G280" s="228"/>
      <c r="H280" s="229" t="s">
        <v>1</v>
      </c>
      <c r="I280" s="231"/>
      <c r="J280" s="228"/>
      <c r="K280" s="228"/>
      <c r="L280" s="232"/>
      <c r="M280" s="233"/>
      <c r="N280" s="234"/>
      <c r="O280" s="234"/>
      <c r="P280" s="234"/>
      <c r="Q280" s="234"/>
      <c r="R280" s="234"/>
      <c r="S280" s="234"/>
      <c r="T280" s="235"/>
      <c r="AT280" s="236" t="s">
        <v>120</v>
      </c>
      <c r="AU280" s="236" t="s">
        <v>77</v>
      </c>
      <c r="AV280" s="12" t="s">
        <v>75</v>
      </c>
      <c r="AW280" s="12" t="s">
        <v>30</v>
      </c>
      <c r="AX280" s="12" t="s">
        <v>67</v>
      </c>
      <c r="AY280" s="236" t="s">
        <v>111</v>
      </c>
    </row>
    <row r="281" s="11" customFormat="1">
      <c r="B281" s="215"/>
      <c r="C281" s="216"/>
      <c r="D281" s="217" t="s">
        <v>120</v>
      </c>
      <c r="E281" s="218" t="s">
        <v>1</v>
      </c>
      <c r="F281" s="219" t="s">
        <v>77</v>
      </c>
      <c r="G281" s="216"/>
      <c r="H281" s="220">
        <v>2</v>
      </c>
      <c r="I281" s="221"/>
      <c r="J281" s="216"/>
      <c r="K281" s="216"/>
      <c r="L281" s="222"/>
      <c r="M281" s="223"/>
      <c r="N281" s="224"/>
      <c r="O281" s="224"/>
      <c r="P281" s="224"/>
      <c r="Q281" s="224"/>
      <c r="R281" s="224"/>
      <c r="S281" s="224"/>
      <c r="T281" s="225"/>
      <c r="AT281" s="226" t="s">
        <v>120</v>
      </c>
      <c r="AU281" s="226" t="s">
        <v>77</v>
      </c>
      <c r="AV281" s="11" t="s">
        <v>77</v>
      </c>
      <c r="AW281" s="11" t="s">
        <v>30</v>
      </c>
      <c r="AX281" s="11" t="s">
        <v>75</v>
      </c>
      <c r="AY281" s="226" t="s">
        <v>111</v>
      </c>
    </row>
    <row r="282" s="1" customFormat="1" ht="16.5" customHeight="1">
      <c r="B282" s="36"/>
      <c r="C282" s="203" t="s">
        <v>496</v>
      </c>
      <c r="D282" s="203" t="s">
        <v>113</v>
      </c>
      <c r="E282" s="204" t="s">
        <v>497</v>
      </c>
      <c r="F282" s="205" t="s">
        <v>498</v>
      </c>
      <c r="G282" s="206" t="s">
        <v>174</v>
      </c>
      <c r="H282" s="207">
        <v>80.616</v>
      </c>
      <c r="I282" s="208"/>
      <c r="J282" s="209">
        <f>ROUND(I282*H282,2)</f>
        <v>0</v>
      </c>
      <c r="K282" s="205" t="s">
        <v>117</v>
      </c>
      <c r="L282" s="41"/>
      <c r="M282" s="210" t="s">
        <v>1</v>
      </c>
      <c r="N282" s="211" t="s">
        <v>38</v>
      </c>
      <c r="O282" s="77"/>
      <c r="P282" s="212">
        <f>O282*H282</f>
        <v>0</v>
      </c>
      <c r="Q282" s="212">
        <v>0</v>
      </c>
      <c r="R282" s="212">
        <f>Q282*H282</f>
        <v>0</v>
      </c>
      <c r="S282" s="212">
        <v>0.070000000000000007</v>
      </c>
      <c r="T282" s="213">
        <f>S282*H282</f>
        <v>5.6431200000000006</v>
      </c>
      <c r="AR282" s="15" t="s">
        <v>118</v>
      </c>
      <c r="AT282" s="15" t="s">
        <v>113</v>
      </c>
      <c r="AU282" s="15" t="s">
        <v>77</v>
      </c>
      <c r="AY282" s="15" t="s">
        <v>111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5" t="s">
        <v>75</v>
      </c>
      <c r="BK282" s="214">
        <f>ROUND(I282*H282,2)</f>
        <v>0</v>
      </c>
      <c r="BL282" s="15" t="s">
        <v>118</v>
      </c>
      <c r="BM282" s="15" t="s">
        <v>499</v>
      </c>
    </row>
    <row r="283" s="12" customFormat="1">
      <c r="B283" s="227"/>
      <c r="C283" s="228"/>
      <c r="D283" s="217" t="s">
        <v>120</v>
      </c>
      <c r="E283" s="229" t="s">
        <v>1</v>
      </c>
      <c r="F283" s="230" t="s">
        <v>500</v>
      </c>
      <c r="G283" s="228"/>
      <c r="H283" s="229" t="s">
        <v>1</v>
      </c>
      <c r="I283" s="231"/>
      <c r="J283" s="228"/>
      <c r="K283" s="228"/>
      <c r="L283" s="232"/>
      <c r="M283" s="233"/>
      <c r="N283" s="234"/>
      <c r="O283" s="234"/>
      <c r="P283" s="234"/>
      <c r="Q283" s="234"/>
      <c r="R283" s="234"/>
      <c r="S283" s="234"/>
      <c r="T283" s="235"/>
      <c r="AT283" s="236" t="s">
        <v>120</v>
      </c>
      <c r="AU283" s="236" t="s">
        <v>77</v>
      </c>
      <c r="AV283" s="12" t="s">
        <v>75</v>
      </c>
      <c r="AW283" s="12" t="s">
        <v>30</v>
      </c>
      <c r="AX283" s="12" t="s">
        <v>67</v>
      </c>
      <c r="AY283" s="236" t="s">
        <v>111</v>
      </c>
    </row>
    <row r="284" s="11" customFormat="1">
      <c r="B284" s="215"/>
      <c r="C284" s="216"/>
      <c r="D284" s="217" t="s">
        <v>120</v>
      </c>
      <c r="E284" s="218" t="s">
        <v>1</v>
      </c>
      <c r="F284" s="219" t="s">
        <v>501</v>
      </c>
      <c r="G284" s="216"/>
      <c r="H284" s="220">
        <v>80.616</v>
      </c>
      <c r="I284" s="221"/>
      <c r="J284" s="216"/>
      <c r="K284" s="216"/>
      <c r="L284" s="222"/>
      <c r="M284" s="223"/>
      <c r="N284" s="224"/>
      <c r="O284" s="224"/>
      <c r="P284" s="224"/>
      <c r="Q284" s="224"/>
      <c r="R284" s="224"/>
      <c r="S284" s="224"/>
      <c r="T284" s="225"/>
      <c r="AT284" s="226" t="s">
        <v>120</v>
      </c>
      <c r="AU284" s="226" t="s">
        <v>77</v>
      </c>
      <c r="AV284" s="11" t="s">
        <v>77</v>
      </c>
      <c r="AW284" s="11" t="s">
        <v>30</v>
      </c>
      <c r="AX284" s="11" t="s">
        <v>75</v>
      </c>
      <c r="AY284" s="226" t="s">
        <v>111</v>
      </c>
    </row>
    <row r="285" s="1" customFormat="1" ht="16.5" customHeight="1">
      <c r="B285" s="36"/>
      <c r="C285" s="203" t="s">
        <v>502</v>
      </c>
      <c r="D285" s="203" t="s">
        <v>113</v>
      </c>
      <c r="E285" s="204" t="s">
        <v>503</v>
      </c>
      <c r="F285" s="205" t="s">
        <v>504</v>
      </c>
      <c r="G285" s="206" t="s">
        <v>174</v>
      </c>
      <c r="H285" s="207">
        <v>80.616</v>
      </c>
      <c r="I285" s="208"/>
      <c r="J285" s="209">
        <f>ROUND(I285*H285,2)</f>
        <v>0</v>
      </c>
      <c r="K285" s="205" t="s">
        <v>117</v>
      </c>
      <c r="L285" s="41"/>
      <c r="M285" s="210" t="s">
        <v>1</v>
      </c>
      <c r="N285" s="211" t="s">
        <v>38</v>
      </c>
      <c r="O285" s="77"/>
      <c r="P285" s="212">
        <f>O285*H285</f>
        <v>0</v>
      </c>
      <c r="Q285" s="212">
        <v>0</v>
      </c>
      <c r="R285" s="212">
        <f>Q285*H285</f>
        <v>0</v>
      </c>
      <c r="S285" s="212">
        <v>0</v>
      </c>
      <c r="T285" s="213">
        <f>S285*H285</f>
        <v>0</v>
      </c>
      <c r="AR285" s="15" t="s">
        <v>118</v>
      </c>
      <c r="AT285" s="15" t="s">
        <v>113</v>
      </c>
      <c r="AU285" s="15" t="s">
        <v>77</v>
      </c>
      <c r="AY285" s="15" t="s">
        <v>111</v>
      </c>
      <c r="BE285" s="214">
        <f>IF(N285="základní",J285,0)</f>
        <v>0</v>
      </c>
      <c r="BF285" s="214">
        <f>IF(N285="snížená",J285,0)</f>
        <v>0</v>
      </c>
      <c r="BG285" s="214">
        <f>IF(N285="zákl. přenesená",J285,0)</f>
        <v>0</v>
      </c>
      <c r="BH285" s="214">
        <f>IF(N285="sníž. přenesená",J285,0)</f>
        <v>0</v>
      </c>
      <c r="BI285" s="214">
        <f>IF(N285="nulová",J285,0)</f>
        <v>0</v>
      </c>
      <c r="BJ285" s="15" t="s">
        <v>75</v>
      </c>
      <c r="BK285" s="214">
        <f>ROUND(I285*H285,2)</f>
        <v>0</v>
      </c>
      <c r="BL285" s="15" t="s">
        <v>118</v>
      </c>
      <c r="BM285" s="15" t="s">
        <v>505</v>
      </c>
    </row>
    <row r="286" s="12" customFormat="1">
      <c r="B286" s="227"/>
      <c r="C286" s="228"/>
      <c r="D286" s="217" t="s">
        <v>120</v>
      </c>
      <c r="E286" s="229" t="s">
        <v>1</v>
      </c>
      <c r="F286" s="230" t="s">
        <v>506</v>
      </c>
      <c r="G286" s="228"/>
      <c r="H286" s="229" t="s">
        <v>1</v>
      </c>
      <c r="I286" s="231"/>
      <c r="J286" s="228"/>
      <c r="K286" s="228"/>
      <c r="L286" s="232"/>
      <c r="M286" s="233"/>
      <c r="N286" s="234"/>
      <c r="O286" s="234"/>
      <c r="P286" s="234"/>
      <c r="Q286" s="234"/>
      <c r="R286" s="234"/>
      <c r="S286" s="234"/>
      <c r="T286" s="235"/>
      <c r="AT286" s="236" t="s">
        <v>120</v>
      </c>
      <c r="AU286" s="236" t="s">
        <v>77</v>
      </c>
      <c r="AV286" s="12" t="s">
        <v>75</v>
      </c>
      <c r="AW286" s="12" t="s">
        <v>30</v>
      </c>
      <c r="AX286" s="12" t="s">
        <v>67</v>
      </c>
      <c r="AY286" s="236" t="s">
        <v>111</v>
      </c>
    </row>
    <row r="287" s="11" customFormat="1">
      <c r="B287" s="215"/>
      <c r="C287" s="216"/>
      <c r="D287" s="217" t="s">
        <v>120</v>
      </c>
      <c r="E287" s="218" t="s">
        <v>1</v>
      </c>
      <c r="F287" s="219" t="s">
        <v>501</v>
      </c>
      <c r="G287" s="216"/>
      <c r="H287" s="220">
        <v>80.616</v>
      </c>
      <c r="I287" s="221"/>
      <c r="J287" s="216"/>
      <c r="K287" s="216"/>
      <c r="L287" s="222"/>
      <c r="M287" s="223"/>
      <c r="N287" s="224"/>
      <c r="O287" s="224"/>
      <c r="P287" s="224"/>
      <c r="Q287" s="224"/>
      <c r="R287" s="224"/>
      <c r="S287" s="224"/>
      <c r="T287" s="225"/>
      <c r="AT287" s="226" t="s">
        <v>120</v>
      </c>
      <c r="AU287" s="226" t="s">
        <v>77</v>
      </c>
      <c r="AV287" s="11" t="s">
        <v>77</v>
      </c>
      <c r="AW287" s="11" t="s">
        <v>30</v>
      </c>
      <c r="AX287" s="11" t="s">
        <v>75</v>
      </c>
      <c r="AY287" s="226" t="s">
        <v>111</v>
      </c>
    </row>
    <row r="288" s="1" customFormat="1" ht="22.5" customHeight="1">
      <c r="B288" s="36"/>
      <c r="C288" s="203" t="s">
        <v>507</v>
      </c>
      <c r="D288" s="203" t="s">
        <v>113</v>
      </c>
      <c r="E288" s="204" t="s">
        <v>508</v>
      </c>
      <c r="F288" s="205" t="s">
        <v>509</v>
      </c>
      <c r="G288" s="206" t="s">
        <v>174</v>
      </c>
      <c r="H288" s="207">
        <v>114.5</v>
      </c>
      <c r="I288" s="208"/>
      <c r="J288" s="209">
        <f>ROUND(I288*H288,2)</f>
        <v>0</v>
      </c>
      <c r="K288" s="205" t="s">
        <v>117</v>
      </c>
      <c r="L288" s="41"/>
      <c r="M288" s="210" t="s">
        <v>1</v>
      </c>
      <c r="N288" s="211" t="s">
        <v>38</v>
      </c>
      <c r="O288" s="77"/>
      <c r="P288" s="212">
        <f>O288*H288</f>
        <v>0</v>
      </c>
      <c r="Q288" s="212">
        <v>0</v>
      </c>
      <c r="R288" s="212">
        <f>Q288*H288</f>
        <v>0</v>
      </c>
      <c r="S288" s="212">
        <v>0.0395</v>
      </c>
      <c r="T288" s="213">
        <f>S288*H288</f>
        <v>4.5227500000000003</v>
      </c>
      <c r="AR288" s="15" t="s">
        <v>118</v>
      </c>
      <c r="AT288" s="15" t="s">
        <v>113</v>
      </c>
      <c r="AU288" s="15" t="s">
        <v>77</v>
      </c>
      <c r="AY288" s="15" t="s">
        <v>111</v>
      </c>
      <c r="BE288" s="214">
        <f>IF(N288="základní",J288,0)</f>
        <v>0</v>
      </c>
      <c r="BF288" s="214">
        <f>IF(N288="snížená",J288,0)</f>
        <v>0</v>
      </c>
      <c r="BG288" s="214">
        <f>IF(N288="zákl. přenesená",J288,0)</f>
        <v>0</v>
      </c>
      <c r="BH288" s="214">
        <f>IF(N288="sníž. přenesená",J288,0)</f>
        <v>0</v>
      </c>
      <c r="BI288" s="214">
        <f>IF(N288="nulová",J288,0)</f>
        <v>0</v>
      </c>
      <c r="BJ288" s="15" t="s">
        <v>75</v>
      </c>
      <c r="BK288" s="214">
        <f>ROUND(I288*H288,2)</f>
        <v>0</v>
      </c>
      <c r="BL288" s="15" t="s">
        <v>118</v>
      </c>
      <c r="BM288" s="15" t="s">
        <v>510</v>
      </c>
    </row>
    <row r="289" s="11" customFormat="1">
      <c r="B289" s="215"/>
      <c r="C289" s="216"/>
      <c r="D289" s="217" t="s">
        <v>120</v>
      </c>
      <c r="E289" s="218" t="s">
        <v>1</v>
      </c>
      <c r="F289" s="219" t="s">
        <v>177</v>
      </c>
      <c r="G289" s="216"/>
      <c r="H289" s="220">
        <v>114.5</v>
      </c>
      <c r="I289" s="221"/>
      <c r="J289" s="216"/>
      <c r="K289" s="216"/>
      <c r="L289" s="222"/>
      <c r="M289" s="223"/>
      <c r="N289" s="224"/>
      <c r="O289" s="224"/>
      <c r="P289" s="224"/>
      <c r="Q289" s="224"/>
      <c r="R289" s="224"/>
      <c r="S289" s="224"/>
      <c r="T289" s="225"/>
      <c r="AT289" s="226" t="s">
        <v>120</v>
      </c>
      <c r="AU289" s="226" t="s">
        <v>77</v>
      </c>
      <c r="AV289" s="11" t="s">
        <v>77</v>
      </c>
      <c r="AW289" s="11" t="s">
        <v>30</v>
      </c>
      <c r="AX289" s="11" t="s">
        <v>75</v>
      </c>
      <c r="AY289" s="226" t="s">
        <v>111</v>
      </c>
    </row>
    <row r="290" s="1" customFormat="1" ht="16.5" customHeight="1">
      <c r="B290" s="36"/>
      <c r="C290" s="203" t="s">
        <v>511</v>
      </c>
      <c r="D290" s="203" t="s">
        <v>113</v>
      </c>
      <c r="E290" s="204" t="s">
        <v>512</v>
      </c>
      <c r="F290" s="205" t="s">
        <v>513</v>
      </c>
      <c r="G290" s="206" t="s">
        <v>174</v>
      </c>
      <c r="H290" s="207">
        <v>11.449999999999999</v>
      </c>
      <c r="I290" s="208"/>
      <c r="J290" s="209">
        <f>ROUND(I290*H290,2)</f>
        <v>0</v>
      </c>
      <c r="K290" s="205" t="s">
        <v>117</v>
      </c>
      <c r="L290" s="41"/>
      <c r="M290" s="210" t="s">
        <v>1</v>
      </c>
      <c r="N290" s="211" t="s">
        <v>38</v>
      </c>
      <c r="O290" s="77"/>
      <c r="P290" s="212">
        <f>O290*H290</f>
        <v>0</v>
      </c>
      <c r="Q290" s="212">
        <v>0.0085500000000000003</v>
      </c>
      <c r="R290" s="212">
        <f>Q290*H290</f>
        <v>0.097897499999999998</v>
      </c>
      <c r="S290" s="212">
        <v>0</v>
      </c>
      <c r="T290" s="213">
        <f>S290*H290</f>
        <v>0</v>
      </c>
      <c r="AR290" s="15" t="s">
        <v>118</v>
      </c>
      <c r="AT290" s="15" t="s">
        <v>113</v>
      </c>
      <c r="AU290" s="15" t="s">
        <v>77</v>
      </c>
      <c r="AY290" s="15" t="s">
        <v>111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5" t="s">
        <v>75</v>
      </c>
      <c r="BK290" s="214">
        <f>ROUND(I290*H290,2)</f>
        <v>0</v>
      </c>
      <c r="BL290" s="15" t="s">
        <v>118</v>
      </c>
      <c r="BM290" s="15" t="s">
        <v>514</v>
      </c>
    </row>
    <row r="291" s="12" customFormat="1">
      <c r="B291" s="227"/>
      <c r="C291" s="228"/>
      <c r="D291" s="217" t="s">
        <v>120</v>
      </c>
      <c r="E291" s="229" t="s">
        <v>1</v>
      </c>
      <c r="F291" s="230" t="s">
        <v>515</v>
      </c>
      <c r="G291" s="228"/>
      <c r="H291" s="229" t="s">
        <v>1</v>
      </c>
      <c r="I291" s="231"/>
      <c r="J291" s="228"/>
      <c r="K291" s="228"/>
      <c r="L291" s="232"/>
      <c r="M291" s="233"/>
      <c r="N291" s="234"/>
      <c r="O291" s="234"/>
      <c r="P291" s="234"/>
      <c r="Q291" s="234"/>
      <c r="R291" s="234"/>
      <c r="S291" s="234"/>
      <c r="T291" s="235"/>
      <c r="AT291" s="236" t="s">
        <v>120</v>
      </c>
      <c r="AU291" s="236" t="s">
        <v>77</v>
      </c>
      <c r="AV291" s="12" t="s">
        <v>75</v>
      </c>
      <c r="AW291" s="12" t="s">
        <v>30</v>
      </c>
      <c r="AX291" s="12" t="s">
        <v>67</v>
      </c>
      <c r="AY291" s="236" t="s">
        <v>111</v>
      </c>
    </row>
    <row r="292" s="11" customFormat="1">
      <c r="B292" s="215"/>
      <c r="C292" s="216"/>
      <c r="D292" s="217" t="s">
        <v>120</v>
      </c>
      <c r="E292" s="218" t="s">
        <v>1</v>
      </c>
      <c r="F292" s="219" t="s">
        <v>516</v>
      </c>
      <c r="G292" s="216"/>
      <c r="H292" s="220">
        <v>11.449999999999999</v>
      </c>
      <c r="I292" s="221"/>
      <c r="J292" s="216"/>
      <c r="K292" s="216"/>
      <c r="L292" s="222"/>
      <c r="M292" s="223"/>
      <c r="N292" s="224"/>
      <c r="O292" s="224"/>
      <c r="P292" s="224"/>
      <c r="Q292" s="224"/>
      <c r="R292" s="224"/>
      <c r="S292" s="224"/>
      <c r="T292" s="225"/>
      <c r="AT292" s="226" t="s">
        <v>120</v>
      </c>
      <c r="AU292" s="226" t="s">
        <v>77</v>
      </c>
      <c r="AV292" s="11" t="s">
        <v>77</v>
      </c>
      <c r="AW292" s="11" t="s">
        <v>30</v>
      </c>
      <c r="AX292" s="11" t="s">
        <v>75</v>
      </c>
      <c r="AY292" s="226" t="s">
        <v>111</v>
      </c>
    </row>
    <row r="293" s="1" customFormat="1" ht="16.5" customHeight="1">
      <c r="B293" s="36"/>
      <c r="C293" s="203" t="s">
        <v>517</v>
      </c>
      <c r="D293" s="203" t="s">
        <v>113</v>
      </c>
      <c r="E293" s="204" t="s">
        <v>518</v>
      </c>
      <c r="F293" s="205" t="s">
        <v>519</v>
      </c>
      <c r="G293" s="206" t="s">
        <v>174</v>
      </c>
      <c r="H293" s="207">
        <v>114.5</v>
      </c>
      <c r="I293" s="208"/>
      <c r="J293" s="209">
        <f>ROUND(I293*H293,2)</f>
        <v>0</v>
      </c>
      <c r="K293" s="205" t="s">
        <v>117</v>
      </c>
      <c r="L293" s="41"/>
      <c r="M293" s="210" t="s">
        <v>1</v>
      </c>
      <c r="N293" s="211" t="s">
        <v>38</v>
      </c>
      <c r="O293" s="77"/>
      <c r="P293" s="212">
        <f>O293*H293</f>
        <v>0</v>
      </c>
      <c r="Q293" s="212">
        <v>0.039079999999999997</v>
      </c>
      <c r="R293" s="212">
        <f>Q293*H293</f>
        <v>4.4746599999999992</v>
      </c>
      <c r="S293" s="212">
        <v>0</v>
      </c>
      <c r="T293" s="213">
        <f>S293*H293</f>
        <v>0</v>
      </c>
      <c r="AR293" s="15" t="s">
        <v>118</v>
      </c>
      <c r="AT293" s="15" t="s">
        <v>113</v>
      </c>
      <c r="AU293" s="15" t="s">
        <v>77</v>
      </c>
      <c r="AY293" s="15" t="s">
        <v>111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5" t="s">
        <v>75</v>
      </c>
      <c r="BK293" s="214">
        <f>ROUND(I293*H293,2)</f>
        <v>0</v>
      </c>
      <c r="BL293" s="15" t="s">
        <v>118</v>
      </c>
      <c r="BM293" s="15" t="s">
        <v>520</v>
      </c>
    </row>
    <row r="294" s="12" customFormat="1">
      <c r="B294" s="227"/>
      <c r="C294" s="228"/>
      <c r="D294" s="217" t="s">
        <v>120</v>
      </c>
      <c r="E294" s="229" t="s">
        <v>1</v>
      </c>
      <c r="F294" s="230" t="s">
        <v>205</v>
      </c>
      <c r="G294" s="228"/>
      <c r="H294" s="229" t="s">
        <v>1</v>
      </c>
      <c r="I294" s="231"/>
      <c r="J294" s="228"/>
      <c r="K294" s="228"/>
      <c r="L294" s="232"/>
      <c r="M294" s="233"/>
      <c r="N294" s="234"/>
      <c r="O294" s="234"/>
      <c r="P294" s="234"/>
      <c r="Q294" s="234"/>
      <c r="R294" s="234"/>
      <c r="S294" s="234"/>
      <c r="T294" s="235"/>
      <c r="AT294" s="236" t="s">
        <v>120</v>
      </c>
      <c r="AU294" s="236" t="s">
        <v>77</v>
      </c>
      <c r="AV294" s="12" t="s">
        <v>75</v>
      </c>
      <c r="AW294" s="12" t="s">
        <v>30</v>
      </c>
      <c r="AX294" s="12" t="s">
        <v>67</v>
      </c>
      <c r="AY294" s="236" t="s">
        <v>111</v>
      </c>
    </row>
    <row r="295" s="11" customFormat="1">
      <c r="B295" s="215"/>
      <c r="C295" s="216"/>
      <c r="D295" s="217" t="s">
        <v>120</v>
      </c>
      <c r="E295" s="218" t="s">
        <v>177</v>
      </c>
      <c r="F295" s="219" t="s">
        <v>178</v>
      </c>
      <c r="G295" s="216"/>
      <c r="H295" s="220">
        <v>114.5</v>
      </c>
      <c r="I295" s="221"/>
      <c r="J295" s="216"/>
      <c r="K295" s="216"/>
      <c r="L295" s="222"/>
      <c r="M295" s="223"/>
      <c r="N295" s="224"/>
      <c r="O295" s="224"/>
      <c r="P295" s="224"/>
      <c r="Q295" s="224"/>
      <c r="R295" s="224"/>
      <c r="S295" s="224"/>
      <c r="T295" s="225"/>
      <c r="AT295" s="226" t="s">
        <v>120</v>
      </c>
      <c r="AU295" s="226" t="s">
        <v>77</v>
      </c>
      <c r="AV295" s="11" t="s">
        <v>77</v>
      </c>
      <c r="AW295" s="11" t="s">
        <v>30</v>
      </c>
      <c r="AX295" s="11" t="s">
        <v>75</v>
      </c>
      <c r="AY295" s="226" t="s">
        <v>111</v>
      </c>
    </row>
    <row r="296" s="1" customFormat="1" ht="16.5" customHeight="1">
      <c r="B296" s="36"/>
      <c r="C296" s="203" t="s">
        <v>521</v>
      </c>
      <c r="D296" s="203" t="s">
        <v>113</v>
      </c>
      <c r="E296" s="204" t="s">
        <v>522</v>
      </c>
      <c r="F296" s="205" t="s">
        <v>523</v>
      </c>
      <c r="G296" s="206" t="s">
        <v>174</v>
      </c>
      <c r="H296" s="207">
        <v>114.5</v>
      </c>
      <c r="I296" s="208"/>
      <c r="J296" s="209">
        <f>ROUND(I296*H296,2)</f>
        <v>0</v>
      </c>
      <c r="K296" s="205" t="s">
        <v>117</v>
      </c>
      <c r="L296" s="41"/>
      <c r="M296" s="210" t="s">
        <v>1</v>
      </c>
      <c r="N296" s="211" t="s">
        <v>38</v>
      </c>
      <c r="O296" s="77"/>
      <c r="P296" s="212">
        <f>O296*H296</f>
        <v>0</v>
      </c>
      <c r="Q296" s="212">
        <v>0</v>
      </c>
      <c r="R296" s="212">
        <f>Q296*H296</f>
        <v>0</v>
      </c>
      <c r="S296" s="212">
        <v>0</v>
      </c>
      <c r="T296" s="213">
        <f>S296*H296</f>
        <v>0</v>
      </c>
      <c r="AR296" s="15" t="s">
        <v>118</v>
      </c>
      <c r="AT296" s="15" t="s">
        <v>113</v>
      </c>
      <c r="AU296" s="15" t="s">
        <v>77</v>
      </c>
      <c r="AY296" s="15" t="s">
        <v>111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5" t="s">
        <v>75</v>
      </c>
      <c r="BK296" s="214">
        <f>ROUND(I296*H296,2)</f>
        <v>0</v>
      </c>
      <c r="BL296" s="15" t="s">
        <v>118</v>
      </c>
      <c r="BM296" s="15" t="s">
        <v>524</v>
      </c>
    </row>
    <row r="297" s="11" customFormat="1">
      <c r="B297" s="215"/>
      <c r="C297" s="216"/>
      <c r="D297" s="217" t="s">
        <v>120</v>
      </c>
      <c r="E297" s="218" t="s">
        <v>1</v>
      </c>
      <c r="F297" s="219" t="s">
        <v>177</v>
      </c>
      <c r="G297" s="216"/>
      <c r="H297" s="220">
        <v>114.5</v>
      </c>
      <c r="I297" s="221"/>
      <c r="J297" s="216"/>
      <c r="K297" s="216"/>
      <c r="L297" s="222"/>
      <c r="M297" s="223"/>
      <c r="N297" s="224"/>
      <c r="O297" s="224"/>
      <c r="P297" s="224"/>
      <c r="Q297" s="224"/>
      <c r="R297" s="224"/>
      <c r="S297" s="224"/>
      <c r="T297" s="225"/>
      <c r="AT297" s="226" t="s">
        <v>120</v>
      </c>
      <c r="AU297" s="226" t="s">
        <v>77</v>
      </c>
      <c r="AV297" s="11" t="s">
        <v>77</v>
      </c>
      <c r="AW297" s="11" t="s">
        <v>30</v>
      </c>
      <c r="AX297" s="11" t="s">
        <v>75</v>
      </c>
      <c r="AY297" s="226" t="s">
        <v>111</v>
      </c>
    </row>
    <row r="298" s="1" customFormat="1" ht="16.5" customHeight="1">
      <c r="B298" s="36"/>
      <c r="C298" s="203" t="s">
        <v>525</v>
      </c>
      <c r="D298" s="203" t="s">
        <v>113</v>
      </c>
      <c r="E298" s="204" t="s">
        <v>526</v>
      </c>
      <c r="F298" s="205" t="s">
        <v>527</v>
      </c>
      <c r="G298" s="206" t="s">
        <v>174</v>
      </c>
      <c r="H298" s="207">
        <v>80.616</v>
      </c>
      <c r="I298" s="208"/>
      <c r="J298" s="209">
        <f>ROUND(I298*H298,2)</f>
        <v>0</v>
      </c>
      <c r="K298" s="205" t="s">
        <v>117</v>
      </c>
      <c r="L298" s="41"/>
      <c r="M298" s="210" t="s">
        <v>1</v>
      </c>
      <c r="N298" s="211" t="s">
        <v>38</v>
      </c>
      <c r="O298" s="77"/>
      <c r="P298" s="212">
        <f>O298*H298</f>
        <v>0</v>
      </c>
      <c r="Q298" s="212">
        <v>0.00158</v>
      </c>
      <c r="R298" s="212">
        <f>Q298*H298</f>
        <v>0.12737328000000001</v>
      </c>
      <c r="S298" s="212">
        <v>0</v>
      </c>
      <c r="T298" s="213">
        <f>S298*H298</f>
        <v>0</v>
      </c>
      <c r="AR298" s="15" t="s">
        <v>118</v>
      </c>
      <c r="AT298" s="15" t="s">
        <v>113</v>
      </c>
      <c r="AU298" s="15" t="s">
        <v>77</v>
      </c>
      <c r="AY298" s="15" t="s">
        <v>111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5" t="s">
        <v>75</v>
      </c>
      <c r="BK298" s="214">
        <f>ROUND(I298*H298,2)</f>
        <v>0</v>
      </c>
      <c r="BL298" s="15" t="s">
        <v>118</v>
      </c>
      <c r="BM298" s="15" t="s">
        <v>528</v>
      </c>
    </row>
    <row r="299" s="12" customFormat="1">
      <c r="B299" s="227"/>
      <c r="C299" s="228"/>
      <c r="D299" s="217" t="s">
        <v>120</v>
      </c>
      <c r="E299" s="229" t="s">
        <v>1</v>
      </c>
      <c r="F299" s="230" t="s">
        <v>529</v>
      </c>
      <c r="G299" s="228"/>
      <c r="H299" s="229" t="s">
        <v>1</v>
      </c>
      <c r="I299" s="231"/>
      <c r="J299" s="228"/>
      <c r="K299" s="228"/>
      <c r="L299" s="232"/>
      <c r="M299" s="233"/>
      <c r="N299" s="234"/>
      <c r="O299" s="234"/>
      <c r="P299" s="234"/>
      <c r="Q299" s="234"/>
      <c r="R299" s="234"/>
      <c r="S299" s="234"/>
      <c r="T299" s="235"/>
      <c r="AT299" s="236" t="s">
        <v>120</v>
      </c>
      <c r="AU299" s="236" t="s">
        <v>77</v>
      </c>
      <c r="AV299" s="12" t="s">
        <v>75</v>
      </c>
      <c r="AW299" s="12" t="s">
        <v>30</v>
      </c>
      <c r="AX299" s="12" t="s">
        <v>67</v>
      </c>
      <c r="AY299" s="236" t="s">
        <v>111</v>
      </c>
    </row>
    <row r="300" s="11" customFormat="1">
      <c r="B300" s="215"/>
      <c r="C300" s="216"/>
      <c r="D300" s="217" t="s">
        <v>120</v>
      </c>
      <c r="E300" s="218" t="s">
        <v>1</v>
      </c>
      <c r="F300" s="219" t="s">
        <v>501</v>
      </c>
      <c r="G300" s="216"/>
      <c r="H300" s="220">
        <v>80.616</v>
      </c>
      <c r="I300" s="221"/>
      <c r="J300" s="216"/>
      <c r="K300" s="216"/>
      <c r="L300" s="222"/>
      <c r="M300" s="223"/>
      <c r="N300" s="224"/>
      <c r="O300" s="224"/>
      <c r="P300" s="224"/>
      <c r="Q300" s="224"/>
      <c r="R300" s="224"/>
      <c r="S300" s="224"/>
      <c r="T300" s="225"/>
      <c r="AT300" s="226" t="s">
        <v>120</v>
      </c>
      <c r="AU300" s="226" t="s">
        <v>77</v>
      </c>
      <c r="AV300" s="11" t="s">
        <v>77</v>
      </c>
      <c r="AW300" s="11" t="s">
        <v>30</v>
      </c>
      <c r="AX300" s="11" t="s">
        <v>75</v>
      </c>
      <c r="AY300" s="226" t="s">
        <v>111</v>
      </c>
    </row>
    <row r="301" s="1" customFormat="1" ht="16.5" customHeight="1">
      <c r="B301" s="36"/>
      <c r="C301" s="203" t="s">
        <v>530</v>
      </c>
      <c r="D301" s="203" t="s">
        <v>113</v>
      </c>
      <c r="E301" s="204" t="s">
        <v>531</v>
      </c>
      <c r="F301" s="205" t="s">
        <v>532</v>
      </c>
      <c r="G301" s="206" t="s">
        <v>184</v>
      </c>
      <c r="H301" s="207">
        <v>137.09999999999999</v>
      </c>
      <c r="I301" s="208"/>
      <c r="J301" s="209">
        <f>ROUND(I301*H301,2)</f>
        <v>0</v>
      </c>
      <c r="K301" s="205" t="s">
        <v>117</v>
      </c>
      <c r="L301" s="41"/>
      <c r="M301" s="210" t="s">
        <v>1</v>
      </c>
      <c r="N301" s="211" t="s">
        <v>38</v>
      </c>
      <c r="O301" s="77"/>
      <c r="P301" s="212">
        <f>O301*H301</f>
        <v>0</v>
      </c>
      <c r="Q301" s="212">
        <v>0.00032000000000000003</v>
      </c>
      <c r="R301" s="212">
        <f>Q301*H301</f>
        <v>0.043872000000000001</v>
      </c>
      <c r="S301" s="212">
        <v>0</v>
      </c>
      <c r="T301" s="213">
        <f>S301*H301</f>
        <v>0</v>
      </c>
      <c r="AR301" s="15" t="s">
        <v>118</v>
      </c>
      <c r="AT301" s="15" t="s">
        <v>113</v>
      </c>
      <c r="AU301" s="15" t="s">
        <v>77</v>
      </c>
      <c r="AY301" s="15" t="s">
        <v>111</v>
      </c>
      <c r="BE301" s="214">
        <f>IF(N301="základní",J301,0)</f>
        <v>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15" t="s">
        <v>75</v>
      </c>
      <c r="BK301" s="214">
        <f>ROUND(I301*H301,2)</f>
        <v>0</v>
      </c>
      <c r="BL301" s="15" t="s">
        <v>118</v>
      </c>
      <c r="BM301" s="15" t="s">
        <v>533</v>
      </c>
    </row>
    <row r="302" s="12" customFormat="1">
      <c r="B302" s="227"/>
      <c r="C302" s="228"/>
      <c r="D302" s="217" t="s">
        <v>120</v>
      </c>
      <c r="E302" s="229" t="s">
        <v>1</v>
      </c>
      <c r="F302" s="230" t="s">
        <v>534</v>
      </c>
      <c r="G302" s="228"/>
      <c r="H302" s="229" t="s">
        <v>1</v>
      </c>
      <c r="I302" s="231"/>
      <c r="J302" s="228"/>
      <c r="K302" s="228"/>
      <c r="L302" s="232"/>
      <c r="M302" s="233"/>
      <c r="N302" s="234"/>
      <c r="O302" s="234"/>
      <c r="P302" s="234"/>
      <c r="Q302" s="234"/>
      <c r="R302" s="234"/>
      <c r="S302" s="234"/>
      <c r="T302" s="235"/>
      <c r="AT302" s="236" t="s">
        <v>120</v>
      </c>
      <c r="AU302" s="236" t="s">
        <v>77</v>
      </c>
      <c r="AV302" s="12" t="s">
        <v>75</v>
      </c>
      <c r="AW302" s="12" t="s">
        <v>30</v>
      </c>
      <c r="AX302" s="12" t="s">
        <v>67</v>
      </c>
      <c r="AY302" s="236" t="s">
        <v>111</v>
      </c>
    </row>
    <row r="303" s="11" customFormat="1">
      <c r="B303" s="215"/>
      <c r="C303" s="216"/>
      <c r="D303" s="217" t="s">
        <v>120</v>
      </c>
      <c r="E303" s="218" t="s">
        <v>1</v>
      </c>
      <c r="F303" s="219" t="s">
        <v>535</v>
      </c>
      <c r="G303" s="216"/>
      <c r="H303" s="220">
        <v>65.099999999999994</v>
      </c>
      <c r="I303" s="221"/>
      <c r="J303" s="216"/>
      <c r="K303" s="216"/>
      <c r="L303" s="222"/>
      <c r="M303" s="223"/>
      <c r="N303" s="224"/>
      <c r="O303" s="224"/>
      <c r="P303" s="224"/>
      <c r="Q303" s="224"/>
      <c r="R303" s="224"/>
      <c r="S303" s="224"/>
      <c r="T303" s="225"/>
      <c r="AT303" s="226" t="s">
        <v>120</v>
      </c>
      <c r="AU303" s="226" t="s">
        <v>77</v>
      </c>
      <c r="AV303" s="11" t="s">
        <v>77</v>
      </c>
      <c r="AW303" s="11" t="s">
        <v>30</v>
      </c>
      <c r="AX303" s="11" t="s">
        <v>67</v>
      </c>
      <c r="AY303" s="226" t="s">
        <v>111</v>
      </c>
    </row>
    <row r="304" s="11" customFormat="1">
      <c r="B304" s="215"/>
      <c r="C304" s="216"/>
      <c r="D304" s="217" t="s">
        <v>120</v>
      </c>
      <c r="E304" s="218" t="s">
        <v>1</v>
      </c>
      <c r="F304" s="219" t="s">
        <v>536</v>
      </c>
      <c r="G304" s="216"/>
      <c r="H304" s="220">
        <v>23.100000000000001</v>
      </c>
      <c r="I304" s="221"/>
      <c r="J304" s="216"/>
      <c r="K304" s="216"/>
      <c r="L304" s="222"/>
      <c r="M304" s="223"/>
      <c r="N304" s="224"/>
      <c r="O304" s="224"/>
      <c r="P304" s="224"/>
      <c r="Q304" s="224"/>
      <c r="R304" s="224"/>
      <c r="S304" s="224"/>
      <c r="T304" s="225"/>
      <c r="AT304" s="226" t="s">
        <v>120</v>
      </c>
      <c r="AU304" s="226" t="s">
        <v>77</v>
      </c>
      <c r="AV304" s="11" t="s">
        <v>77</v>
      </c>
      <c r="AW304" s="11" t="s">
        <v>30</v>
      </c>
      <c r="AX304" s="11" t="s">
        <v>67</v>
      </c>
      <c r="AY304" s="226" t="s">
        <v>111</v>
      </c>
    </row>
    <row r="305" s="11" customFormat="1">
      <c r="B305" s="215"/>
      <c r="C305" s="216"/>
      <c r="D305" s="217" t="s">
        <v>120</v>
      </c>
      <c r="E305" s="218" t="s">
        <v>1</v>
      </c>
      <c r="F305" s="219" t="s">
        <v>537</v>
      </c>
      <c r="G305" s="216"/>
      <c r="H305" s="220">
        <v>10.5</v>
      </c>
      <c r="I305" s="221"/>
      <c r="J305" s="216"/>
      <c r="K305" s="216"/>
      <c r="L305" s="222"/>
      <c r="M305" s="223"/>
      <c r="N305" s="224"/>
      <c r="O305" s="224"/>
      <c r="P305" s="224"/>
      <c r="Q305" s="224"/>
      <c r="R305" s="224"/>
      <c r="S305" s="224"/>
      <c r="T305" s="225"/>
      <c r="AT305" s="226" t="s">
        <v>120</v>
      </c>
      <c r="AU305" s="226" t="s">
        <v>77</v>
      </c>
      <c r="AV305" s="11" t="s">
        <v>77</v>
      </c>
      <c r="AW305" s="11" t="s">
        <v>30</v>
      </c>
      <c r="AX305" s="11" t="s">
        <v>67</v>
      </c>
      <c r="AY305" s="226" t="s">
        <v>111</v>
      </c>
    </row>
    <row r="306" s="11" customFormat="1">
      <c r="B306" s="215"/>
      <c r="C306" s="216"/>
      <c r="D306" s="217" t="s">
        <v>120</v>
      </c>
      <c r="E306" s="218" t="s">
        <v>1</v>
      </c>
      <c r="F306" s="219" t="s">
        <v>538</v>
      </c>
      <c r="G306" s="216"/>
      <c r="H306" s="220">
        <v>38.399999999999999</v>
      </c>
      <c r="I306" s="221"/>
      <c r="J306" s="216"/>
      <c r="K306" s="216"/>
      <c r="L306" s="222"/>
      <c r="M306" s="223"/>
      <c r="N306" s="224"/>
      <c r="O306" s="224"/>
      <c r="P306" s="224"/>
      <c r="Q306" s="224"/>
      <c r="R306" s="224"/>
      <c r="S306" s="224"/>
      <c r="T306" s="225"/>
      <c r="AT306" s="226" t="s">
        <v>120</v>
      </c>
      <c r="AU306" s="226" t="s">
        <v>77</v>
      </c>
      <c r="AV306" s="11" t="s">
        <v>77</v>
      </c>
      <c r="AW306" s="11" t="s">
        <v>30</v>
      </c>
      <c r="AX306" s="11" t="s">
        <v>67</v>
      </c>
      <c r="AY306" s="226" t="s">
        <v>111</v>
      </c>
    </row>
    <row r="307" s="13" customFormat="1">
      <c r="B307" s="241"/>
      <c r="C307" s="242"/>
      <c r="D307" s="217" t="s">
        <v>120</v>
      </c>
      <c r="E307" s="243" t="s">
        <v>1</v>
      </c>
      <c r="F307" s="244" t="s">
        <v>233</v>
      </c>
      <c r="G307" s="242"/>
      <c r="H307" s="245">
        <v>137.09999999999999</v>
      </c>
      <c r="I307" s="246"/>
      <c r="J307" s="242"/>
      <c r="K307" s="242"/>
      <c r="L307" s="247"/>
      <c r="M307" s="248"/>
      <c r="N307" s="249"/>
      <c r="O307" s="249"/>
      <c r="P307" s="249"/>
      <c r="Q307" s="249"/>
      <c r="R307" s="249"/>
      <c r="S307" s="249"/>
      <c r="T307" s="250"/>
      <c r="AT307" s="251" t="s">
        <v>120</v>
      </c>
      <c r="AU307" s="251" t="s">
        <v>77</v>
      </c>
      <c r="AV307" s="13" t="s">
        <v>118</v>
      </c>
      <c r="AW307" s="13" t="s">
        <v>30</v>
      </c>
      <c r="AX307" s="13" t="s">
        <v>75</v>
      </c>
      <c r="AY307" s="251" t="s">
        <v>111</v>
      </c>
    </row>
    <row r="308" s="1" customFormat="1" ht="22.5" customHeight="1">
      <c r="B308" s="36"/>
      <c r="C308" s="203" t="s">
        <v>539</v>
      </c>
      <c r="D308" s="203" t="s">
        <v>113</v>
      </c>
      <c r="E308" s="204" t="s">
        <v>540</v>
      </c>
      <c r="F308" s="205" t="s">
        <v>541</v>
      </c>
      <c r="G308" s="206" t="s">
        <v>542</v>
      </c>
      <c r="H308" s="207">
        <v>1</v>
      </c>
      <c r="I308" s="208"/>
      <c r="J308" s="209">
        <f>ROUND(I308*H308,2)</f>
        <v>0</v>
      </c>
      <c r="K308" s="205" t="s">
        <v>1</v>
      </c>
      <c r="L308" s="41"/>
      <c r="M308" s="210" t="s">
        <v>1</v>
      </c>
      <c r="N308" s="211" t="s">
        <v>38</v>
      </c>
      <c r="O308" s="77"/>
      <c r="P308" s="212">
        <f>O308*H308</f>
        <v>0</v>
      </c>
      <c r="Q308" s="212">
        <v>0.0021800000000000001</v>
      </c>
      <c r="R308" s="212">
        <f>Q308*H308</f>
        <v>0.0021800000000000001</v>
      </c>
      <c r="S308" s="212">
        <v>0</v>
      </c>
      <c r="T308" s="213">
        <f>S308*H308</f>
        <v>0</v>
      </c>
      <c r="AR308" s="15" t="s">
        <v>118</v>
      </c>
      <c r="AT308" s="15" t="s">
        <v>113</v>
      </c>
      <c r="AU308" s="15" t="s">
        <v>77</v>
      </c>
      <c r="AY308" s="15" t="s">
        <v>111</v>
      </c>
      <c r="BE308" s="214">
        <f>IF(N308="základní",J308,0)</f>
        <v>0</v>
      </c>
      <c r="BF308" s="214">
        <f>IF(N308="snížená",J308,0)</f>
        <v>0</v>
      </c>
      <c r="BG308" s="214">
        <f>IF(N308="zákl. přenesená",J308,0)</f>
        <v>0</v>
      </c>
      <c r="BH308" s="214">
        <f>IF(N308="sníž. přenesená",J308,0)</f>
        <v>0</v>
      </c>
      <c r="BI308" s="214">
        <f>IF(N308="nulová",J308,0)</f>
        <v>0</v>
      </c>
      <c r="BJ308" s="15" t="s">
        <v>75</v>
      </c>
      <c r="BK308" s="214">
        <f>ROUND(I308*H308,2)</f>
        <v>0</v>
      </c>
      <c r="BL308" s="15" t="s">
        <v>118</v>
      </c>
      <c r="BM308" s="15" t="s">
        <v>543</v>
      </c>
    </row>
    <row r="309" s="12" customFormat="1">
      <c r="B309" s="227"/>
      <c r="C309" s="228"/>
      <c r="D309" s="217" t="s">
        <v>120</v>
      </c>
      <c r="E309" s="229" t="s">
        <v>1</v>
      </c>
      <c r="F309" s="230" t="s">
        <v>544</v>
      </c>
      <c r="G309" s="228"/>
      <c r="H309" s="229" t="s">
        <v>1</v>
      </c>
      <c r="I309" s="231"/>
      <c r="J309" s="228"/>
      <c r="K309" s="228"/>
      <c r="L309" s="232"/>
      <c r="M309" s="233"/>
      <c r="N309" s="234"/>
      <c r="O309" s="234"/>
      <c r="P309" s="234"/>
      <c r="Q309" s="234"/>
      <c r="R309" s="234"/>
      <c r="S309" s="234"/>
      <c r="T309" s="235"/>
      <c r="AT309" s="236" t="s">
        <v>120</v>
      </c>
      <c r="AU309" s="236" t="s">
        <v>77</v>
      </c>
      <c r="AV309" s="12" t="s">
        <v>75</v>
      </c>
      <c r="AW309" s="12" t="s">
        <v>30</v>
      </c>
      <c r="AX309" s="12" t="s">
        <v>67</v>
      </c>
      <c r="AY309" s="236" t="s">
        <v>111</v>
      </c>
    </row>
    <row r="310" s="12" customFormat="1">
      <c r="B310" s="227"/>
      <c r="C310" s="228"/>
      <c r="D310" s="217" t="s">
        <v>120</v>
      </c>
      <c r="E310" s="229" t="s">
        <v>1</v>
      </c>
      <c r="F310" s="230" t="s">
        <v>545</v>
      </c>
      <c r="G310" s="228"/>
      <c r="H310" s="229" t="s">
        <v>1</v>
      </c>
      <c r="I310" s="231"/>
      <c r="J310" s="228"/>
      <c r="K310" s="228"/>
      <c r="L310" s="232"/>
      <c r="M310" s="233"/>
      <c r="N310" s="234"/>
      <c r="O310" s="234"/>
      <c r="P310" s="234"/>
      <c r="Q310" s="234"/>
      <c r="R310" s="234"/>
      <c r="S310" s="234"/>
      <c r="T310" s="235"/>
      <c r="AT310" s="236" t="s">
        <v>120</v>
      </c>
      <c r="AU310" s="236" t="s">
        <v>77</v>
      </c>
      <c r="AV310" s="12" t="s">
        <v>75</v>
      </c>
      <c r="AW310" s="12" t="s">
        <v>30</v>
      </c>
      <c r="AX310" s="12" t="s">
        <v>67</v>
      </c>
      <c r="AY310" s="236" t="s">
        <v>111</v>
      </c>
    </row>
    <row r="311" s="12" customFormat="1">
      <c r="B311" s="227"/>
      <c r="C311" s="228"/>
      <c r="D311" s="217" t="s">
        <v>120</v>
      </c>
      <c r="E311" s="229" t="s">
        <v>1</v>
      </c>
      <c r="F311" s="230" t="s">
        <v>546</v>
      </c>
      <c r="G311" s="228"/>
      <c r="H311" s="229" t="s">
        <v>1</v>
      </c>
      <c r="I311" s="231"/>
      <c r="J311" s="228"/>
      <c r="K311" s="228"/>
      <c r="L311" s="232"/>
      <c r="M311" s="233"/>
      <c r="N311" s="234"/>
      <c r="O311" s="234"/>
      <c r="P311" s="234"/>
      <c r="Q311" s="234"/>
      <c r="R311" s="234"/>
      <c r="S311" s="234"/>
      <c r="T311" s="235"/>
      <c r="AT311" s="236" t="s">
        <v>120</v>
      </c>
      <c r="AU311" s="236" t="s">
        <v>77</v>
      </c>
      <c r="AV311" s="12" t="s">
        <v>75</v>
      </c>
      <c r="AW311" s="12" t="s">
        <v>30</v>
      </c>
      <c r="AX311" s="12" t="s">
        <v>67</v>
      </c>
      <c r="AY311" s="236" t="s">
        <v>111</v>
      </c>
    </row>
    <row r="312" s="12" customFormat="1">
      <c r="B312" s="227"/>
      <c r="C312" s="228"/>
      <c r="D312" s="217" t="s">
        <v>120</v>
      </c>
      <c r="E312" s="229" t="s">
        <v>1</v>
      </c>
      <c r="F312" s="230" t="s">
        <v>547</v>
      </c>
      <c r="G312" s="228"/>
      <c r="H312" s="229" t="s">
        <v>1</v>
      </c>
      <c r="I312" s="231"/>
      <c r="J312" s="228"/>
      <c r="K312" s="228"/>
      <c r="L312" s="232"/>
      <c r="M312" s="233"/>
      <c r="N312" s="234"/>
      <c r="O312" s="234"/>
      <c r="P312" s="234"/>
      <c r="Q312" s="234"/>
      <c r="R312" s="234"/>
      <c r="S312" s="234"/>
      <c r="T312" s="235"/>
      <c r="AT312" s="236" t="s">
        <v>120</v>
      </c>
      <c r="AU312" s="236" t="s">
        <v>77</v>
      </c>
      <c r="AV312" s="12" t="s">
        <v>75</v>
      </c>
      <c r="AW312" s="12" t="s">
        <v>30</v>
      </c>
      <c r="AX312" s="12" t="s">
        <v>67</v>
      </c>
      <c r="AY312" s="236" t="s">
        <v>111</v>
      </c>
    </row>
    <row r="313" s="12" customFormat="1">
      <c r="B313" s="227"/>
      <c r="C313" s="228"/>
      <c r="D313" s="217" t="s">
        <v>120</v>
      </c>
      <c r="E313" s="229" t="s">
        <v>1</v>
      </c>
      <c r="F313" s="230" t="s">
        <v>548</v>
      </c>
      <c r="G313" s="228"/>
      <c r="H313" s="229" t="s">
        <v>1</v>
      </c>
      <c r="I313" s="231"/>
      <c r="J313" s="228"/>
      <c r="K313" s="228"/>
      <c r="L313" s="232"/>
      <c r="M313" s="233"/>
      <c r="N313" s="234"/>
      <c r="O313" s="234"/>
      <c r="P313" s="234"/>
      <c r="Q313" s="234"/>
      <c r="R313" s="234"/>
      <c r="S313" s="234"/>
      <c r="T313" s="235"/>
      <c r="AT313" s="236" t="s">
        <v>120</v>
      </c>
      <c r="AU313" s="236" t="s">
        <v>77</v>
      </c>
      <c r="AV313" s="12" t="s">
        <v>75</v>
      </c>
      <c r="AW313" s="12" t="s">
        <v>30</v>
      </c>
      <c r="AX313" s="12" t="s">
        <v>67</v>
      </c>
      <c r="AY313" s="236" t="s">
        <v>111</v>
      </c>
    </row>
    <row r="314" s="12" customFormat="1">
      <c r="B314" s="227"/>
      <c r="C314" s="228"/>
      <c r="D314" s="217" t="s">
        <v>120</v>
      </c>
      <c r="E314" s="229" t="s">
        <v>1</v>
      </c>
      <c r="F314" s="230" t="s">
        <v>549</v>
      </c>
      <c r="G314" s="228"/>
      <c r="H314" s="229" t="s">
        <v>1</v>
      </c>
      <c r="I314" s="231"/>
      <c r="J314" s="228"/>
      <c r="K314" s="228"/>
      <c r="L314" s="232"/>
      <c r="M314" s="233"/>
      <c r="N314" s="234"/>
      <c r="O314" s="234"/>
      <c r="P314" s="234"/>
      <c r="Q314" s="234"/>
      <c r="R314" s="234"/>
      <c r="S314" s="234"/>
      <c r="T314" s="235"/>
      <c r="AT314" s="236" t="s">
        <v>120</v>
      </c>
      <c r="AU314" s="236" t="s">
        <v>77</v>
      </c>
      <c r="AV314" s="12" t="s">
        <v>75</v>
      </c>
      <c r="AW314" s="12" t="s">
        <v>30</v>
      </c>
      <c r="AX314" s="12" t="s">
        <v>67</v>
      </c>
      <c r="AY314" s="236" t="s">
        <v>111</v>
      </c>
    </row>
    <row r="315" s="12" customFormat="1">
      <c r="B315" s="227"/>
      <c r="C315" s="228"/>
      <c r="D315" s="217" t="s">
        <v>120</v>
      </c>
      <c r="E315" s="229" t="s">
        <v>1</v>
      </c>
      <c r="F315" s="230" t="s">
        <v>550</v>
      </c>
      <c r="G315" s="228"/>
      <c r="H315" s="229" t="s">
        <v>1</v>
      </c>
      <c r="I315" s="231"/>
      <c r="J315" s="228"/>
      <c r="K315" s="228"/>
      <c r="L315" s="232"/>
      <c r="M315" s="233"/>
      <c r="N315" s="234"/>
      <c r="O315" s="234"/>
      <c r="P315" s="234"/>
      <c r="Q315" s="234"/>
      <c r="R315" s="234"/>
      <c r="S315" s="234"/>
      <c r="T315" s="235"/>
      <c r="AT315" s="236" t="s">
        <v>120</v>
      </c>
      <c r="AU315" s="236" t="s">
        <v>77</v>
      </c>
      <c r="AV315" s="12" t="s">
        <v>75</v>
      </c>
      <c r="AW315" s="12" t="s">
        <v>30</v>
      </c>
      <c r="AX315" s="12" t="s">
        <v>67</v>
      </c>
      <c r="AY315" s="236" t="s">
        <v>111</v>
      </c>
    </row>
    <row r="316" s="12" customFormat="1">
      <c r="B316" s="227"/>
      <c r="C316" s="228"/>
      <c r="D316" s="217" t="s">
        <v>120</v>
      </c>
      <c r="E316" s="229" t="s">
        <v>1</v>
      </c>
      <c r="F316" s="230" t="s">
        <v>551</v>
      </c>
      <c r="G316" s="228"/>
      <c r="H316" s="229" t="s">
        <v>1</v>
      </c>
      <c r="I316" s="231"/>
      <c r="J316" s="228"/>
      <c r="K316" s="228"/>
      <c r="L316" s="232"/>
      <c r="M316" s="233"/>
      <c r="N316" s="234"/>
      <c r="O316" s="234"/>
      <c r="P316" s="234"/>
      <c r="Q316" s="234"/>
      <c r="R316" s="234"/>
      <c r="S316" s="234"/>
      <c r="T316" s="235"/>
      <c r="AT316" s="236" t="s">
        <v>120</v>
      </c>
      <c r="AU316" s="236" t="s">
        <v>77</v>
      </c>
      <c r="AV316" s="12" t="s">
        <v>75</v>
      </c>
      <c r="AW316" s="12" t="s">
        <v>30</v>
      </c>
      <c r="AX316" s="12" t="s">
        <v>67</v>
      </c>
      <c r="AY316" s="236" t="s">
        <v>111</v>
      </c>
    </row>
    <row r="317" s="12" customFormat="1">
      <c r="B317" s="227"/>
      <c r="C317" s="228"/>
      <c r="D317" s="217" t="s">
        <v>120</v>
      </c>
      <c r="E317" s="229" t="s">
        <v>1</v>
      </c>
      <c r="F317" s="230" t="s">
        <v>552</v>
      </c>
      <c r="G317" s="228"/>
      <c r="H317" s="229" t="s">
        <v>1</v>
      </c>
      <c r="I317" s="231"/>
      <c r="J317" s="228"/>
      <c r="K317" s="228"/>
      <c r="L317" s="232"/>
      <c r="M317" s="233"/>
      <c r="N317" s="234"/>
      <c r="O317" s="234"/>
      <c r="P317" s="234"/>
      <c r="Q317" s="234"/>
      <c r="R317" s="234"/>
      <c r="S317" s="234"/>
      <c r="T317" s="235"/>
      <c r="AT317" s="236" t="s">
        <v>120</v>
      </c>
      <c r="AU317" s="236" t="s">
        <v>77</v>
      </c>
      <c r="AV317" s="12" t="s">
        <v>75</v>
      </c>
      <c r="AW317" s="12" t="s">
        <v>30</v>
      </c>
      <c r="AX317" s="12" t="s">
        <v>67</v>
      </c>
      <c r="AY317" s="236" t="s">
        <v>111</v>
      </c>
    </row>
    <row r="318" s="11" customFormat="1">
      <c r="B318" s="215"/>
      <c r="C318" s="216"/>
      <c r="D318" s="217" t="s">
        <v>120</v>
      </c>
      <c r="E318" s="218" t="s">
        <v>1</v>
      </c>
      <c r="F318" s="219" t="s">
        <v>75</v>
      </c>
      <c r="G318" s="216"/>
      <c r="H318" s="220">
        <v>1</v>
      </c>
      <c r="I318" s="221"/>
      <c r="J318" s="216"/>
      <c r="K318" s="216"/>
      <c r="L318" s="222"/>
      <c r="M318" s="223"/>
      <c r="N318" s="224"/>
      <c r="O318" s="224"/>
      <c r="P318" s="224"/>
      <c r="Q318" s="224"/>
      <c r="R318" s="224"/>
      <c r="S318" s="224"/>
      <c r="T318" s="225"/>
      <c r="AT318" s="226" t="s">
        <v>120</v>
      </c>
      <c r="AU318" s="226" t="s">
        <v>77</v>
      </c>
      <c r="AV318" s="11" t="s">
        <v>77</v>
      </c>
      <c r="AW318" s="11" t="s">
        <v>30</v>
      </c>
      <c r="AX318" s="11" t="s">
        <v>75</v>
      </c>
      <c r="AY318" s="226" t="s">
        <v>111</v>
      </c>
    </row>
    <row r="319" s="1" customFormat="1" ht="16.5" customHeight="1">
      <c r="B319" s="36"/>
      <c r="C319" s="203" t="s">
        <v>553</v>
      </c>
      <c r="D319" s="203" t="s">
        <v>113</v>
      </c>
      <c r="E319" s="204" t="s">
        <v>459</v>
      </c>
      <c r="F319" s="205" t="s">
        <v>554</v>
      </c>
      <c r="G319" s="206" t="s">
        <v>141</v>
      </c>
      <c r="H319" s="207">
        <v>1</v>
      </c>
      <c r="I319" s="208"/>
      <c r="J319" s="209">
        <f>ROUND(I319*H319,2)</f>
        <v>0</v>
      </c>
      <c r="K319" s="205" t="s">
        <v>1</v>
      </c>
      <c r="L319" s="41"/>
      <c r="M319" s="210" t="s">
        <v>1</v>
      </c>
      <c r="N319" s="211" t="s">
        <v>38</v>
      </c>
      <c r="O319" s="77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AR319" s="15" t="s">
        <v>118</v>
      </c>
      <c r="AT319" s="15" t="s">
        <v>113</v>
      </c>
      <c r="AU319" s="15" t="s">
        <v>77</v>
      </c>
      <c r="AY319" s="15" t="s">
        <v>111</v>
      </c>
      <c r="BE319" s="214">
        <f>IF(N319="základní",J319,0)</f>
        <v>0</v>
      </c>
      <c r="BF319" s="214">
        <f>IF(N319="snížená",J319,0)</f>
        <v>0</v>
      </c>
      <c r="BG319" s="214">
        <f>IF(N319="zákl. přenesená",J319,0)</f>
        <v>0</v>
      </c>
      <c r="BH319" s="214">
        <f>IF(N319="sníž. přenesená",J319,0)</f>
        <v>0</v>
      </c>
      <c r="BI319" s="214">
        <f>IF(N319="nulová",J319,0)</f>
        <v>0</v>
      </c>
      <c r="BJ319" s="15" t="s">
        <v>75</v>
      </c>
      <c r="BK319" s="214">
        <f>ROUND(I319*H319,2)</f>
        <v>0</v>
      </c>
      <c r="BL319" s="15" t="s">
        <v>118</v>
      </c>
      <c r="BM319" s="15" t="s">
        <v>555</v>
      </c>
    </row>
    <row r="320" s="12" customFormat="1">
      <c r="B320" s="227"/>
      <c r="C320" s="228"/>
      <c r="D320" s="217" t="s">
        <v>120</v>
      </c>
      <c r="E320" s="229" t="s">
        <v>1</v>
      </c>
      <c r="F320" s="230" t="s">
        <v>556</v>
      </c>
      <c r="G320" s="228"/>
      <c r="H320" s="229" t="s">
        <v>1</v>
      </c>
      <c r="I320" s="231"/>
      <c r="J320" s="228"/>
      <c r="K320" s="228"/>
      <c r="L320" s="232"/>
      <c r="M320" s="233"/>
      <c r="N320" s="234"/>
      <c r="O320" s="234"/>
      <c r="P320" s="234"/>
      <c r="Q320" s="234"/>
      <c r="R320" s="234"/>
      <c r="S320" s="234"/>
      <c r="T320" s="235"/>
      <c r="AT320" s="236" t="s">
        <v>120</v>
      </c>
      <c r="AU320" s="236" t="s">
        <v>77</v>
      </c>
      <c r="AV320" s="12" t="s">
        <v>75</v>
      </c>
      <c r="AW320" s="12" t="s">
        <v>30</v>
      </c>
      <c r="AX320" s="12" t="s">
        <v>67</v>
      </c>
      <c r="AY320" s="236" t="s">
        <v>111</v>
      </c>
    </row>
    <row r="321" s="12" customFormat="1">
      <c r="B321" s="227"/>
      <c r="C321" s="228"/>
      <c r="D321" s="217" t="s">
        <v>120</v>
      </c>
      <c r="E321" s="229" t="s">
        <v>1</v>
      </c>
      <c r="F321" s="230" t="s">
        <v>557</v>
      </c>
      <c r="G321" s="228"/>
      <c r="H321" s="229" t="s">
        <v>1</v>
      </c>
      <c r="I321" s="231"/>
      <c r="J321" s="228"/>
      <c r="K321" s="228"/>
      <c r="L321" s="232"/>
      <c r="M321" s="233"/>
      <c r="N321" s="234"/>
      <c r="O321" s="234"/>
      <c r="P321" s="234"/>
      <c r="Q321" s="234"/>
      <c r="R321" s="234"/>
      <c r="S321" s="234"/>
      <c r="T321" s="235"/>
      <c r="AT321" s="236" t="s">
        <v>120</v>
      </c>
      <c r="AU321" s="236" t="s">
        <v>77</v>
      </c>
      <c r="AV321" s="12" t="s">
        <v>75</v>
      </c>
      <c r="AW321" s="12" t="s">
        <v>30</v>
      </c>
      <c r="AX321" s="12" t="s">
        <v>67</v>
      </c>
      <c r="AY321" s="236" t="s">
        <v>111</v>
      </c>
    </row>
    <row r="322" s="11" customFormat="1">
      <c r="B322" s="215"/>
      <c r="C322" s="216"/>
      <c r="D322" s="217" t="s">
        <v>120</v>
      </c>
      <c r="E322" s="218" t="s">
        <v>1</v>
      </c>
      <c r="F322" s="219" t="s">
        <v>75</v>
      </c>
      <c r="G322" s="216"/>
      <c r="H322" s="220">
        <v>1</v>
      </c>
      <c r="I322" s="221"/>
      <c r="J322" s="216"/>
      <c r="K322" s="216"/>
      <c r="L322" s="222"/>
      <c r="M322" s="223"/>
      <c r="N322" s="224"/>
      <c r="O322" s="224"/>
      <c r="P322" s="224"/>
      <c r="Q322" s="224"/>
      <c r="R322" s="224"/>
      <c r="S322" s="224"/>
      <c r="T322" s="225"/>
      <c r="AT322" s="226" t="s">
        <v>120</v>
      </c>
      <c r="AU322" s="226" t="s">
        <v>77</v>
      </c>
      <c r="AV322" s="11" t="s">
        <v>77</v>
      </c>
      <c r="AW322" s="11" t="s">
        <v>30</v>
      </c>
      <c r="AX322" s="11" t="s">
        <v>75</v>
      </c>
      <c r="AY322" s="226" t="s">
        <v>111</v>
      </c>
    </row>
    <row r="323" s="1" customFormat="1" ht="16.5" customHeight="1">
      <c r="B323" s="36"/>
      <c r="C323" s="203" t="s">
        <v>558</v>
      </c>
      <c r="D323" s="203" t="s">
        <v>113</v>
      </c>
      <c r="E323" s="204" t="s">
        <v>559</v>
      </c>
      <c r="F323" s="205" t="s">
        <v>560</v>
      </c>
      <c r="G323" s="206" t="s">
        <v>542</v>
      </c>
      <c r="H323" s="207">
        <v>1</v>
      </c>
      <c r="I323" s="208"/>
      <c r="J323" s="209">
        <f>ROUND(I323*H323,2)</f>
        <v>0</v>
      </c>
      <c r="K323" s="205" t="s">
        <v>1</v>
      </c>
      <c r="L323" s="41"/>
      <c r="M323" s="210" t="s">
        <v>1</v>
      </c>
      <c r="N323" s="211" t="s">
        <v>38</v>
      </c>
      <c r="O323" s="77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AR323" s="15" t="s">
        <v>118</v>
      </c>
      <c r="AT323" s="15" t="s">
        <v>113</v>
      </c>
      <c r="AU323" s="15" t="s">
        <v>77</v>
      </c>
      <c r="AY323" s="15" t="s">
        <v>111</v>
      </c>
      <c r="BE323" s="214">
        <f>IF(N323="základní",J323,0)</f>
        <v>0</v>
      </c>
      <c r="BF323" s="214">
        <f>IF(N323="snížená",J323,0)</f>
        <v>0</v>
      </c>
      <c r="BG323" s="214">
        <f>IF(N323="zákl. přenesená",J323,0)</f>
        <v>0</v>
      </c>
      <c r="BH323" s="214">
        <f>IF(N323="sníž. přenesená",J323,0)</f>
        <v>0</v>
      </c>
      <c r="BI323" s="214">
        <f>IF(N323="nulová",J323,0)</f>
        <v>0</v>
      </c>
      <c r="BJ323" s="15" t="s">
        <v>75</v>
      </c>
      <c r="BK323" s="214">
        <f>ROUND(I323*H323,2)</f>
        <v>0</v>
      </c>
      <c r="BL323" s="15" t="s">
        <v>118</v>
      </c>
      <c r="BM323" s="15" t="s">
        <v>561</v>
      </c>
    </row>
    <row r="324" s="12" customFormat="1">
      <c r="B324" s="227"/>
      <c r="C324" s="228"/>
      <c r="D324" s="217" t="s">
        <v>120</v>
      </c>
      <c r="E324" s="229" t="s">
        <v>1</v>
      </c>
      <c r="F324" s="230" t="s">
        <v>562</v>
      </c>
      <c r="G324" s="228"/>
      <c r="H324" s="229" t="s">
        <v>1</v>
      </c>
      <c r="I324" s="231"/>
      <c r="J324" s="228"/>
      <c r="K324" s="228"/>
      <c r="L324" s="232"/>
      <c r="M324" s="233"/>
      <c r="N324" s="234"/>
      <c r="O324" s="234"/>
      <c r="P324" s="234"/>
      <c r="Q324" s="234"/>
      <c r="R324" s="234"/>
      <c r="S324" s="234"/>
      <c r="T324" s="235"/>
      <c r="AT324" s="236" t="s">
        <v>120</v>
      </c>
      <c r="AU324" s="236" t="s">
        <v>77</v>
      </c>
      <c r="AV324" s="12" t="s">
        <v>75</v>
      </c>
      <c r="AW324" s="12" t="s">
        <v>30</v>
      </c>
      <c r="AX324" s="12" t="s">
        <v>67</v>
      </c>
      <c r="AY324" s="236" t="s">
        <v>111</v>
      </c>
    </row>
    <row r="325" s="12" customFormat="1">
      <c r="B325" s="227"/>
      <c r="C325" s="228"/>
      <c r="D325" s="217" t="s">
        <v>120</v>
      </c>
      <c r="E325" s="229" t="s">
        <v>1</v>
      </c>
      <c r="F325" s="230" t="s">
        <v>563</v>
      </c>
      <c r="G325" s="228"/>
      <c r="H325" s="229" t="s">
        <v>1</v>
      </c>
      <c r="I325" s="231"/>
      <c r="J325" s="228"/>
      <c r="K325" s="228"/>
      <c r="L325" s="232"/>
      <c r="M325" s="233"/>
      <c r="N325" s="234"/>
      <c r="O325" s="234"/>
      <c r="P325" s="234"/>
      <c r="Q325" s="234"/>
      <c r="R325" s="234"/>
      <c r="S325" s="234"/>
      <c r="T325" s="235"/>
      <c r="AT325" s="236" t="s">
        <v>120</v>
      </c>
      <c r="AU325" s="236" t="s">
        <v>77</v>
      </c>
      <c r="AV325" s="12" t="s">
        <v>75</v>
      </c>
      <c r="AW325" s="12" t="s">
        <v>30</v>
      </c>
      <c r="AX325" s="12" t="s">
        <v>67</v>
      </c>
      <c r="AY325" s="236" t="s">
        <v>111</v>
      </c>
    </row>
    <row r="326" s="11" customFormat="1">
      <c r="B326" s="215"/>
      <c r="C326" s="216"/>
      <c r="D326" s="217" t="s">
        <v>120</v>
      </c>
      <c r="E326" s="218" t="s">
        <v>1</v>
      </c>
      <c r="F326" s="219" t="s">
        <v>75</v>
      </c>
      <c r="G326" s="216"/>
      <c r="H326" s="220">
        <v>1</v>
      </c>
      <c r="I326" s="221"/>
      <c r="J326" s="216"/>
      <c r="K326" s="216"/>
      <c r="L326" s="222"/>
      <c r="M326" s="223"/>
      <c r="N326" s="224"/>
      <c r="O326" s="224"/>
      <c r="P326" s="224"/>
      <c r="Q326" s="224"/>
      <c r="R326" s="224"/>
      <c r="S326" s="224"/>
      <c r="T326" s="225"/>
      <c r="AT326" s="226" t="s">
        <v>120</v>
      </c>
      <c r="AU326" s="226" t="s">
        <v>77</v>
      </c>
      <c r="AV326" s="11" t="s">
        <v>77</v>
      </c>
      <c r="AW326" s="11" t="s">
        <v>30</v>
      </c>
      <c r="AX326" s="11" t="s">
        <v>75</v>
      </c>
      <c r="AY326" s="226" t="s">
        <v>111</v>
      </c>
    </row>
    <row r="327" s="10" customFormat="1" ht="22.8" customHeight="1">
      <c r="B327" s="187"/>
      <c r="C327" s="188"/>
      <c r="D327" s="189" t="s">
        <v>66</v>
      </c>
      <c r="E327" s="201" t="s">
        <v>564</v>
      </c>
      <c r="F327" s="201" t="s">
        <v>565</v>
      </c>
      <c r="G327" s="188"/>
      <c r="H327" s="188"/>
      <c r="I327" s="191"/>
      <c r="J327" s="202">
        <f>BK327</f>
        <v>0</v>
      </c>
      <c r="K327" s="188"/>
      <c r="L327" s="193"/>
      <c r="M327" s="194"/>
      <c r="N327" s="195"/>
      <c r="O327" s="195"/>
      <c r="P327" s="196">
        <f>SUM(P328:P337)</f>
        <v>0</v>
      </c>
      <c r="Q327" s="195"/>
      <c r="R327" s="196">
        <f>SUM(R328:R337)</f>
        <v>0</v>
      </c>
      <c r="S327" s="195"/>
      <c r="T327" s="197">
        <f>SUM(T328:T337)</f>
        <v>0</v>
      </c>
      <c r="AR327" s="198" t="s">
        <v>75</v>
      </c>
      <c r="AT327" s="199" t="s">
        <v>66</v>
      </c>
      <c r="AU327" s="199" t="s">
        <v>75</v>
      </c>
      <c r="AY327" s="198" t="s">
        <v>111</v>
      </c>
      <c r="BK327" s="200">
        <f>SUM(BK328:BK337)</f>
        <v>0</v>
      </c>
    </row>
    <row r="328" s="1" customFormat="1" ht="16.5" customHeight="1">
      <c r="B328" s="36"/>
      <c r="C328" s="203" t="s">
        <v>566</v>
      </c>
      <c r="D328" s="203" t="s">
        <v>113</v>
      </c>
      <c r="E328" s="204" t="s">
        <v>567</v>
      </c>
      <c r="F328" s="205" t="s">
        <v>568</v>
      </c>
      <c r="G328" s="206" t="s">
        <v>309</v>
      </c>
      <c r="H328" s="207">
        <v>41.953000000000003</v>
      </c>
      <c r="I328" s="208"/>
      <c r="J328" s="209">
        <f>ROUND(I328*H328,2)</f>
        <v>0</v>
      </c>
      <c r="K328" s="205" t="s">
        <v>117</v>
      </c>
      <c r="L328" s="41"/>
      <c r="M328" s="210" t="s">
        <v>1</v>
      </c>
      <c r="N328" s="211" t="s">
        <v>38</v>
      </c>
      <c r="O328" s="77"/>
      <c r="P328" s="212">
        <f>O328*H328</f>
        <v>0</v>
      </c>
      <c r="Q328" s="212">
        <v>0</v>
      </c>
      <c r="R328" s="212">
        <f>Q328*H328</f>
        <v>0</v>
      </c>
      <c r="S328" s="212">
        <v>0</v>
      </c>
      <c r="T328" s="213">
        <f>S328*H328</f>
        <v>0</v>
      </c>
      <c r="AR328" s="15" t="s">
        <v>118</v>
      </c>
      <c r="AT328" s="15" t="s">
        <v>113</v>
      </c>
      <c r="AU328" s="15" t="s">
        <v>77</v>
      </c>
      <c r="AY328" s="15" t="s">
        <v>111</v>
      </c>
      <c r="BE328" s="214">
        <f>IF(N328="základní",J328,0)</f>
        <v>0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15" t="s">
        <v>75</v>
      </c>
      <c r="BK328" s="214">
        <f>ROUND(I328*H328,2)</f>
        <v>0</v>
      </c>
      <c r="BL328" s="15" t="s">
        <v>118</v>
      </c>
      <c r="BM328" s="15" t="s">
        <v>569</v>
      </c>
    </row>
    <row r="329" s="11" customFormat="1">
      <c r="B329" s="215"/>
      <c r="C329" s="216"/>
      <c r="D329" s="217" t="s">
        <v>120</v>
      </c>
      <c r="E329" s="218" t="s">
        <v>1</v>
      </c>
      <c r="F329" s="219" t="s">
        <v>570</v>
      </c>
      <c r="G329" s="216"/>
      <c r="H329" s="220">
        <v>41.953000000000003</v>
      </c>
      <c r="I329" s="221"/>
      <c r="J329" s="216"/>
      <c r="K329" s="216"/>
      <c r="L329" s="222"/>
      <c r="M329" s="223"/>
      <c r="N329" s="224"/>
      <c r="O329" s="224"/>
      <c r="P329" s="224"/>
      <c r="Q329" s="224"/>
      <c r="R329" s="224"/>
      <c r="S329" s="224"/>
      <c r="T329" s="225"/>
      <c r="AT329" s="226" t="s">
        <v>120</v>
      </c>
      <c r="AU329" s="226" t="s">
        <v>77</v>
      </c>
      <c r="AV329" s="11" t="s">
        <v>77</v>
      </c>
      <c r="AW329" s="11" t="s">
        <v>30</v>
      </c>
      <c r="AX329" s="11" t="s">
        <v>75</v>
      </c>
      <c r="AY329" s="226" t="s">
        <v>111</v>
      </c>
    </row>
    <row r="330" s="1" customFormat="1" ht="22.5" customHeight="1">
      <c r="B330" s="36"/>
      <c r="C330" s="203" t="s">
        <v>571</v>
      </c>
      <c r="D330" s="203" t="s">
        <v>113</v>
      </c>
      <c r="E330" s="204" t="s">
        <v>572</v>
      </c>
      <c r="F330" s="205" t="s">
        <v>573</v>
      </c>
      <c r="G330" s="206" t="s">
        <v>309</v>
      </c>
      <c r="H330" s="207">
        <v>419.52999999999997</v>
      </c>
      <c r="I330" s="208"/>
      <c r="J330" s="209">
        <f>ROUND(I330*H330,2)</f>
        <v>0</v>
      </c>
      <c r="K330" s="205" t="s">
        <v>117</v>
      </c>
      <c r="L330" s="41"/>
      <c r="M330" s="210" t="s">
        <v>1</v>
      </c>
      <c r="N330" s="211" t="s">
        <v>38</v>
      </c>
      <c r="O330" s="77"/>
      <c r="P330" s="212">
        <f>O330*H330</f>
        <v>0</v>
      </c>
      <c r="Q330" s="212">
        <v>0</v>
      </c>
      <c r="R330" s="212">
        <f>Q330*H330</f>
        <v>0</v>
      </c>
      <c r="S330" s="212">
        <v>0</v>
      </c>
      <c r="T330" s="213">
        <f>S330*H330</f>
        <v>0</v>
      </c>
      <c r="AR330" s="15" t="s">
        <v>118</v>
      </c>
      <c r="AT330" s="15" t="s">
        <v>113</v>
      </c>
      <c r="AU330" s="15" t="s">
        <v>77</v>
      </c>
      <c r="AY330" s="15" t="s">
        <v>111</v>
      </c>
      <c r="BE330" s="214">
        <f>IF(N330="základní",J330,0)</f>
        <v>0</v>
      </c>
      <c r="BF330" s="214">
        <f>IF(N330="snížená",J330,0)</f>
        <v>0</v>
      </c>
      <c r="BG330" s="214">
        <f>IF(N330="zákl. přenesená",J330,0)</f>
        <v>0</v>
      </c>
      <c r="BH330" s="214">
        <f>IF(N330="sníž. přenesená",J330,0)</f>
        <v>0</v>
      </c>
      <c r="BI330" s="214">
        <f>IF(N330="nulová",J330,0)</f>
        <v>0</v>
      </c>
      <c r="BJ330" s="15" t="s">
        <v>75</v>
      </c>
      <c r="BK330" s="214">
        <f>ROUND(I330*H330,2)</f>
        <v>0</v>
      </c>
      <c r="BL330" s="15" t="s">
        <v>118</v>
      </c>
      <c r="BM330" s="15" t="s">
        <v>574</v>
      </c>
    </row>
    <row r="331" s="12" customFormat="1">
      <c r="B331" s="227"/>
      <c r="C331" s="228"/>
      <c r="D331" s="217" t="s">
        <v>120</v>
      </c>
      <c r="E331" s="229" t="s">
        <v>1</v>
      </c>
      <c r="F331" s="230" t="s">
        <v>575</v>
      </c>
      <c r="G331" s="228"/>
      <c r="H331" s="229" t="s">
        <v>1</v>
      </c>
      <c r="I331" s="231"/>
      <c r="J331" s="228"/>
      <c r="K331" s="228"/>
      <c r="L331" s="232"/>
      <c r="M331" s="233"/>
      <c r="N331" s="234"/>
      <c r="O331" s="234"/>
      <c r="P331" s="234"/>
      <c r="Q331" s="234"/>
      <c r="R331" s="234"/>
      <c r="S331" s="234"/>
      <c r="T331" s="235"/>
      <c r="AT331" s="236" t="s">
        <v>120</v>
      </c>
      <c r="AU331" s="236" t="s">
        <v>77</v>
      </c>
      <c r="AV331" s="12" t="s">
        <v>75</v>
      </c>
      <c r="AW331" s="12" t="s">
        <v>30</v>
      </c>
      <c r="AX331" s="12" t="s">
        <v>67</v>
      </c>
      <c r="AY331" s="236" t="s">
        <v>111</v>
      </c>
    </row>
    <row r="332" s="11" customFormat="1">
      <c r="B332" s="215"/>
      <c r="C332" s="216"/>
      <c r="D332" s="217" t="s">
        <v>120</v>
      </c>
      <c r="E332" s="218" t="s">
        <v>1</v>
      </c>
      <c r="F332" s="219" t="s">
        <v>570</v>
      </c>
      <c r="G332" s="216"/>
      <c r="H332" s="220">
        <v>41.953000000000003</v>
      </c>
      <c r="I332" s="221"/>
      <c r="J332" s="216"/>
      <c r="K332" s="216"/>
      <c r="L332" s="222"/>
      <c r="M332" s="223"/>
      <c r="N332" s="224"/>
      <c r="O332" s="224"/>
      <c r="P332" s="224"/>
      <c r="Q332" s="224"/>
      <c r="R332" s="224"/>
      <c r="S332" s="224"/>
      <c r="T332" s="225"/>
      <c r="AT332" s="226" t="s">
        <v>120</v>
      </c>
      <c r="AU332" s="226" t="s">
        <v>77</v>
      </c>
      <c r="AV332" s="11" t="s">
        <v>77</v>
      </c>
      <c r="AW332" s="11" t="s">
        <v>30</v>
      </c>
      <c r="AX332" s="11" t="s">
        <v>75</v>
      </c>
      <c r="AY332" s="226" t="s">
        <v>111</v>
      </c>
    </row>
    <row r="333" s="11" customFormat="1">
      <c r="B333" s="215"/>
      <c r="C333" s="216"/>
      <c r="D333" s="217" t="s">
        <v>120</v>
      </c>
      <c r="E333" s="216"/>
      <c r="F333" s="219" t="s">
        <v>576</v>
      </c>
      <c r="G333" s="216"/>
      <c r="H333" s="220">
        <v>419.52999999999997</v>
      </c>
      <c r="I333" s="221"/>
      <c r="J333" s="216"/>
      <c r="K333" s="216"/>
      <c r="L333" s="222"/>
      <c r="M333" s="223"/>
      <c r="N333" s="224"/>
      <c r="O333" s="224"/>
      <c r="P333" s="224"/>
      <c r="Q333" s="224"/>
      <c r="R333" s="224"/>
      <c r="S333" s="224"/>
      <c r="T333" s="225"/>
      <c r="AT333" s="226" t="s">
        <v>120</v>
      </c>
      <c r="AU333" s="226" t="s">
        <v>77</v>
      </c>
      <c r="AV333" s="11" t="s">
        <v>77</v>
      </c>
      <c r="AW333" s="11" t="s">
        <v>4</v>
      </c>
      <c r="AX333" s="11" t="s">
        <v>75</v>
      </c>
      <c r="AY333" s="226" t="s">
        <v>111</v>
      </c>
    </row>
    <row r="334" s="1" customFormat="1" ht="22.5" customHeight="1">
      <c r="B334" s="36"/>
      <c r="C334" s="203" t="s">
        <v>577</v>
      </c>
      <c r="D334" s="203" t="s">
        <v>113</v>
      </c>
      <c r="E334" s="204" t="s">
        <v>578</v>
      </c>
      <c r="F334" s="205" t="s">
        <v>579</v>
      </c>
      <c r="G334" s="206" t="s">
        <v>309</v>
      </c>
      <c r="H334" s="207">
        <v>72.156999999999996</v>
      </c>
      <c r="I334" s="208"/>
      <c r="J334" s="209">
        <f>ROUND(I334*H334,2)</f>
        <v>0</v>
      </c>
      <c r="K334" s="205" t="s">
        <v>117</v>
      </c>
      <c r="L334" s="41"/>
      <c r="M334" s="210" t="s">
        <v>1</v>
      </c>
      <c r="N334" s="211" t="s">
        <v>38</v>
      </c>
      <c r="O334" s="77"/>
      <c r="P334" s="212">
        <f>O334*H334</f>
        <v>0</v>
      </c>
      <c r="Q334" s="212">
        <v>0</v>
      </c>
      <c r="R334" s="212">
        <f>Q334*H334</f>
        <v>0</v>
      </c>
      <c r="S334" s="212">
        <v>0</v>
      </c>
      <c r="T334" s="213">
        <f>S334*H334</f>
        <v>0</v>
      </c>
      <c r="AR334" s="15" t="s">
        <v>118</v>
      </c>
      <c r="AT334" s="15" t="s">
        <v>113</v>
      </c>
      <c r="AU334" s="15" t="s">
        <v>77</v>
      </c>
      <c r="AY334" s="15" t="s">
        <v>111</v>
      </c>
      <c r="BE334" s="214">
        <f>IF(N334="základní",J334,0)</f>
        <v>0</v>
      </c>
      <c r="BF334" s="214">
        <f>IF(N334="snížená",J334,0)</f>
        <v>0</v>
      </c>
      <c r="BG334" s="214">
        <f>IF(N334="zákl. přenesená",J334,0)</f>
        <v>0</v>
      </c>
      <c r="BH334" s="214">
        <f>IF(N334="sníž. přenesená",J334,0)</f>
        <v>0</v>
      </c>
      <c r="BI334" s="214">
        <f>IF(N334="nulová",J334,0)</f>
        <v>0</v>
      </c>
      <c r="BJ334" s="15" t="s">
        <v>75</v>
      </c>
      <c r="BK334" s="214">
        <f>ROUND(I334*H334,2)</f>
        <v>0</v>
      </c>
      <c r="BL334" s="15" t="s">
        <v>118</v>
      </c>
      <c r="BM334" s="15" t="s">
        <v>580</v>
      </c>
    </row>
    <row r="335" s="11" customFormat="1">
      <c r="B335" s="215"/>
      <c r="C335" s="216"/>
      <c r="D335" s="217" t="s">
        <v>120</v>
      </c>
      <c r="E335" s="218" t="s">
        <v>1</v>
      </c>
      <c r="F335" s="219" t="s">
        <v>581</v>
      </c>
      <c r="G335" s="216"/>
      <c r="H335" s="220">
        <v>41.953000000000003</v>
      </c>
      <c r="I335" s="221"/>
      <c r="J335" s="216"/>
      <c r="K335" s="216"/>
      <c r="L335" s="222"/>
      <c r="M335" s="223"/>
      <c r="N335" s="224"/>
      <c r="O335" s="224"/>
      <c r="P335" s="224"/>
      <c r="Q335" s="224"/>
      <c r="R335" s="224"/>
      <c r="S335" s="224"/>
      <c r="T335" s="225"/>
      <c r="AT335" s="226" t="s">
        <v>120</v>
      </c>
      <c r="AU335" s="226" t="s">
        <v>77</v>
      </c>
      <c r="AV335" s="11" t="s">
        <v>77</v>
      </c>
      <c r="AW335" s="11" t="s">
        <v>30</v>
      </c>
      <c r="AX335" s="11" t="s">
        <v>67</v>
      </c>
      <c r="AY335" s="226" t="s">
        <v>111</v>
      </c>
    </row>
    <row r="336" s="11" customFormat="1">
      <c r="B336" s="215"/>
      <c r="C336" s="216"/>
      <c r="D336" s="217" t="s">
        <v>120</v>
      </c>
      <c r="E336" s="218" t="s">
        <v>1</v>
      </c>
      <c r="F336" s="219" t="s">
        <v>582</v>
      </c>
      <c r="G336" s="216"/>
      <c r="H336" s="220">
        <v>30.204000000000001</v>
      </c>
      <c r="I336" s="221"/>
      <c r="J336" s="216"/>
      <c r="K336" s="216"/>
      <c r="L336" s="222"/>
      <c r="M336" s="223"/>
      <c r="N336" s="224"/>
      <c r="O336" s="224"/>
      <c r="P336" s="224"/>
      <c r="Q336" s="224"/>
      <c r="R336" s="224"/>
      <c r="S336" s="224"/>
      <c r="T336" s="225"/>
      <c r="AT336" s="226" t="s">
        <v>120</v>
      </c>
      <c r="AU336" s="226" t="s">
        <v>77</v>
      </c>
      <c r="AV336" s="11" t="s">
        <v>77</v>
      </c>
      <c r="AW336" s="11" t="s">
        <v>30</v>
      </c>
      <c r="AX336" s="11" t="s">
        <v>67</v>
      </c>
      <c r="AY336" s="226" t="s">
        <v>111</v>
      </c>
    </row>
    <row r="337" s="13" customFormat="1">
      <c r="B337" s="241"/>
      <c r="C337" s="242"/>
      <c r="D337" s="217" t="s">
        <v>120</v>
      </c>
      <c r="E337" s="243" t="s">
        <v>1</v>
      </c>
      <c r="F337" s="244" t="s">
        <v>233</v>
      </c>
      <c r="G337" s="242"/>
      <c r="H337" s="245">
        <v>72.156999999999996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AT337" s="251" t="s">
        <v>120</v>
      </c>
      <c r="AU337" s="251" t="s">
        <v>77</v>
      </c>
      <c r="AV337" s="13" t="s">
        <v>118</v>
      </c>
      <c r="AW337" s="13" t="s">
        <v>30</v>
      </c>
      <c r="AX337" s="13" t="s">
        <v>75</v>
      </c>
      <c r="AY337" s="251" t="s">
        <v>111</v>
      </c>
    </row>
    <row r="338" s="10" customFormat="1" ht="22.8" customHeight="1">
      <c r="B338" s="187"/>
      <c r="C338" s="188"/>
      <c r="D338" s="189" t="s">
        <v>66</v>
      </c>
      <c r="E338" s="201" t="s">
        <v>583</v>
      </c>
      <c r="F338" s="201" t="s">
        <v>584</v>
      </c>
      <c r="G338" s="188"/>
      <c r="H338" s="188"/>
      <c r="I338" s="191"/>
      <c r="J338" s="202">
        <f>BK338</f>
        <v>0</v>
      </c>
      <c r="K338" s="188"/>
      <c r="L338" s="193"/>
      <c r="M338" s="194"/>
      <c r="N338" s="195"/>
      <c r="O338" s="195"/>
      <c r="P338" s="196">
        <f>P339</f>
        <v>0</v>
      </c>
      <c r="Q338" s="195"/>
      <c r="R338" s="196">
        <f>R339</f>
        <v>0</v>
      </c>
      <c r="S338" s="195"/>
      <c r="T338" s="197">
        <f>T339</f>
        <v>0</v>
      </c>
      <c r="AR338" s="198" t="s">
        <v>75</v>
      </c>
      <c r="AT338" s="199" t="s">
        <v>66</v>
      </c>
      <c r="AU338" s="199" t="s">
        <v>75</v>
      </c>
      <c r="AY338" s="198" t="s">
        <v>111</v>
      </c>
      <c r="BK338" s="200">
        <f>BK339</f>
        <v>0</v>
      </c>
    </row>
    <row r="339" s="1" customFormat="1" ht="16.5" customHeight="1">
      <c r="B339" s="36"/>
      <c r="C339" s="203" t="s">
        <v>585</v>
      </c>
      <c r="D339" s="203" t="s">
        <v>113</v>
      </c>
      <c r="E339" s="204" t="s">
        <v>586</v>
      </c>
      <c r="F339" s="205" t="s">
        <v>587</v>
      </c>
      <c r="G339" s="206" t="s">
        <v>309</v>
      </c>
      <c r="H339" s="207">
        <v>107.871</v>
      </c>
      <c r="I339" s="208"/>
      <c r="J339" s="209">
        <f>ROUND(I339*H339,2)</f>
        <v>0</v>
      </c>
      <c r="K339" s="205" t="s">
        <v>117</v>
      </c>
      <c r="L339" s="41"/>
      <c r="M339" s="210" t="s">
        <v>1</v>
      </c>
      <c r="N339" s="211" t="s">
        <v>38</v>
      </c>
      <c r="O339" s="77"/>
      <c r="P339" s="212">
        <f>O339*H339</f>
        <v>0</v>
      </c>
      <c r="Q339" s="212">
        <v>0</v>
      </c>
      <c r="R339" s="212">
        <f>Q339*H339</f>
        <v>0</v>
      </c>
      <c r="S339" s="212">
        <v>0</v>
      </c>
      <c r="T339" s="213">
        <f>S339*H339</f>
        <v>0</v>
      </c>
      <c r="AR339" s="15" t="s">
        <v>118</v>
      </c>
      <c r="AT339" s="15" t="s">
        <v>113</v>
      </c>
      <c r="AU339" s="15" t="s">
        <v>77</v>
      </c>
      <c r="AY339" s="15" t="s">
        <v>111</v>
      </c>
      <c r="BE339" s="214">
        <f>IF(N339="základní",J339,0)</f>
        <v>0</v>
      </c>
      <c r="BF339" s="214">
        <f>IF(N339="snížená",J339,0)</f>
        <v>0</v>
      </c>
      <c r="BG339" s="214">
        <f>IF(N339="zákl. přenesená",J339,0)</f>
        <v>0</v>
      </c>
      <c r="BH339" s="214">
        <f>IF(N339="sníž. přenesená",J339,0)</f>
        <v>0</v>
      </c>
      <c r="BI339" s="214">
        <f>IF(N339="nulová",J339,0)</f>
        <v>0</v>
      </c>
      <c r="BJ339" s="15" t="s">
        <v>75</v>
      </c>
      <c r="BK339" s="214">
        <f>ROUND(I339*H339,2)</f>
        <v>0</v>
      </c>
      <c r="BL339" s="15" t="s">
        <v>118</v>
      </c>
      <c r="BM339" s="15" t="s">
        <v>588</v>
      </c>
    </row>
    <row r="340" s="10" customFormat="1" ht="25.92" customHeight="1">
      <c r="B340" s="187"/>
      <c r="C340" s="188"/>
      <c r="D340" s="189" t="s">
        <v>66</v>
      </c>
      <c r="E340" s="190" t="s">
        <v>589</v>
      </c>
      <c r="F340" s="190" t="s">
        <v>590</v>
      </c>
      <c r="G340" s="188"/>
      <c r="H340" s="188"/>
      <c r="I340" s="191"/>
      <c r="J340" s="192">
        <f>BK340</f>
        <v>0</v>
      </c>
      <c r="K340" s="188"/>
      <c r="L340" s="193"/>
      <c r="M340" s="194"/>
      <c r="N340" s="195"/>
      <c r="O340" s="195"/>
      <c r="P340" s="196">
        <f>P341+P345+P349+P364</f>
        <v>0</v>
      </c>
      <c r="Q340" s="195"/>
      <c r="R340" s="196">
        <f>R341+R345+R349+R364</f>
        <v>0.0027500000000000003</v>
      </c>
      <c r="S340" s="195"/>
      <c r="T340" s="197">
        <f>T341+T345+T349+T364</f>
        <v>0</v>
      </c>
      <c r="AR340" s="198" t="s">
        <v>77</v>
      </c>
      <c r="AT340" s="199" t="s">
        <v>66</v>
      </c>
      <c r="AU340" s="199" t="s">
        <v>67</v>
      </c>
      <c r="AY340" s="198" t="s">
        <v>111</v>
      </c>
      <c r="BK340" s="200">
        <f>BK341+BK345+BK349+BK364</f>
        <v>0</v>
      </c>
    </row>
    <row r="341" s="10" customFormat="1" ht="22.8" customHeight="1">
      <c r="B341" s="187"/>
      <c r="C341" s="188"/>
      <c r="D341" s="189" t="s">
        <v>66</v>
      </c>
      <c r="E341" s="201" t="s">
        <v>591</v>
      </c>
      <c r="F341" s="201" t="s">
        <v>592</v>
      </c>
      <c r="G341" s="188"/>
      <c r="H341" s="188"/>
      <c r="I341" s="191"/>
      <c r="J341" s="202">
        <f>BK341</f>
        <v>0</v>
      </c>
      <c r="K341" s="188"/>
      <c r="L341" s="193"/>
      <c r="M341" s="194"/>
      <c r="N341" s="195"/>
      <c r="O341" s="195"/>
      <c r="P341" s="196">
        <f>SUM(P342:P344)</f>
        <v>0</v>
      </c>
      <c r="Q341" s="195"/>
      <c r="R341" s="196">
        <f>SUM(R342:R344)</f>
        <v>0</v>
      </c>
      <c r="S341" s="195"/>
      <c r="T341" s="197">
        <f>SUM(T342:T344)</f>
        <v>0</v>
      </c>
      <c r="AR341" s="198" t="s">
        <v>77</v>
      </c>
      <c r="AT341" s="199" t="s">
        <v>66</v>
      </c>
      <c r="AU341" s="199" t="s">
        <v>75</v>
      </c>
      <c r="AY341" s="198" t="s">
        <v>111</v>
      </c>
      <c r="BK341" s="200">
        <f>SUM(BK342:BK344)</f>
        <v>0</v>
      </c>
    </row>
    <row r="342" s="1" customFormat="1" ht="16.5" customHeight="1">
      <c r="B342" s="36"/>
      <c r="C342" s="203" t="s">
        <v>593</v>
      </c>
      <c r="D342" s="203" t="s">
        <v>113</v>
      </c>
      <c r="E342" s="204" t="s">
        <v>594</v>
      </c>
      <c r="F342" s="205" t="s">
        <v>595</v>
      </c>
      <c r="G342" s="206" t="s">
        <v>174</v>
      </c>
      <c r="H342" s="207">
        <v>120.09999999999999</v>
      </c>
      <c r="I342" s="208"/>
      <c r="J342" s="209">
        <f>ROUND(I342*H342,2)</f>
        <v>0</v>
      </c>
      <c r="K342" s="205" t="s">
        <v>1</v>
      </c>
      <c r="L342" s="41"/>
      <c r="M342" s="210" t="s">
        <v>1</v>
      </c>
      <c r="N342" s="211" t="s">
        <v>38</v>
      </c>
      <c r="O342" s="77"/>
      <c r="P342" s="212">
        <f>O342*H342</f>
        <v>0</v>
      </c>
      <c r="Q342" s="212">
        <v>0</v>
      </c>
      <c r="R342" s="212">
        <f>Q342*H342</f>
        <v>0</v>
      </c>
      <c r="S342" s="212">
        <v>0</v>
      </c>
      <c r="T342" s="213">
        <f>S342*H342</f>
        <v>0</v>
      </c>
      <c r="AR342" s="15" t="s">
        <v>276</v>
      </c>
      <c r="AT342" s="15" t="s">
        <v>113</v>
      </c>
      <c r="AU342" s="15" t="s">
        <v>77</v>
      </c>
      <c r="AY342" s="15" t="s">
        <v>111</v>
      </c>
      <c r="BE342" s="214">
        <f>IF(N342="základní",J342,0)</f>
        <v>0</v>
      </c>
      <c r="BF342" s="214">
        <f>IF(N342="snížená",J342,0)</f>
        <v>0</v>
      </c>
      <c r="BG342" s="214">
        <f>IF(N342="zákl. přenesená",J342,0)</f>
        <v>0</v>
      </c>
      <c r="BH342" s="214">
        <f>IF(N342="sníž. přenesená",J342,0)</f>
        <v>0</v>
      </c>
      <c r="BI342" s="214">
        <f>IF(N342="nulová",J342,0)</f>
        <v>0</v>
      </c>
      <c r="BJ342" s="15" t="s">
        <v>75</v>
      </c>
      <c r="BK342" s="214">
        <f>ROUND(I342*H342,2)</f>
        <v>0</v>
      </c>
      <c r="BL342" s="15" t="s">
        <v>276</v>
      </c>
      <c r="BM342" s="15" t="s">
        <v>596</v>
      </c>
    </row>
    <row r="343" s="12" customFormat="1">
      <c r="B343" s="227"/>
      <c r="C343" s="228"/>
      <c r="D343" s="217" t="s">
        <v>120</v>
      </c>
      <c r="E343" s="229" t="s">
        <v>1</v>
      </c>
      <c r="F343" s="230" t="s">
        <v>597</v>
      </c>
      <c r="G343" s="228"/>
      <c r="H343" s="229" t="s">
        <v>1</v>
      </c>
      <c r="I343" s="231"/>
      <c r="J343" s="228"/>
      <c r="K343" s="228"/>
      <c r="L343" s="232"/>
      <c r="M343" s="233"/>
      <c r="N343" s="234"/>
      <c r="O343" s="234"/>
      <c r="P343" s="234"/>
      <c r="Q343" s="234"/>
      <c r="R343" s="234"/>
      <c r="S343" s="234"/>
      <c r="T343" s="235"/>
      <c r="AT343" s="236" t="s">
        <v>120</v>
      </c>
      <c r="AU343" s="236" t="s">
        <v>77</v>
      </c>
      <c r="AV343" s="12" t="s">
        <v>75</v>
      </c>
      <c r="AW343" s="12" t="s">
        <v>30</v>
      </c>
      <c r="AX343" s="12" t="s">
        <v>67</v>
      </c>
      <c r="AY343" s="236" t="s">
        <v>111</v>
      </c>
    </row>
    <row r="344" s="11" customFormat="1">
      <c r="B344" s="215"/>
      <c r="C344" s="216"/>
      <c r="D344" s="217" t="s">
        <v>120</v>
      </c>
      <c r="E344" s="218" t="s">
        <v>1</v>
      </c>
      <c r="F344" s="219" t="s">
        <v>598</v>
      </c>
      <c r="G344" s="216"/>
      <c r="H344" s="220">
        <v>120.09999999999999</v>
      </c>
      <c r="I344" s="221"/>
      <c r="J344" s="216"/>
      <c r="K344" s="216"/>
      <c r="L344" s="222"/>
      <c r="M344" s="223"/>
      <c r="N344" s="224"/>
      <c r="O344" s="224"/>
      <c r="P344" s="224"/>
      <c r="Q344" s="224"/>
      <c r="R344" s="224"/>
      <c r="S344" s="224"/>
      <c r="T344" s="225"/>
      <c r="AT344" s="226" t="s">
        <v>120</v>
      </c>
      <c r="AU344" s="226" t="s">
        <v>77</v>
      </c>
      <c r="AV344" s="11" t="s">
        <v>77</v>
      </c>
      <c r="AW344" s="11" t="s">
        <v>30</v>
      </c>
      <c r="AX344" s="11" t="s">
        <v>75</v>
      </c>
      <c r="AY344" s="226" t="s">
        <v>111</v>
      </c>
    </row>
    <row r="345" s="10" customFormat="1" ht="22.8" customHeight="1">
      <c r="B345" s="187"/>
      <c r="C345" s="188"/>
      <c r="D345" s="189" t="s">
        <v>66</v>
      </c>
      <c r="E345" s="201" t="s">
        <v>599</v>
      </c>
      <c r="F345" s="201" t="s">
        <v>600</v>
      </c>
      <c r="G345" s="188"/>
      <c r="H345" s="188"/>
      <c r="I345" s="191"/>
      <c r="J345" s="202">
        <f>BK345</f>
        <v>0</v>
      </c>
      <c r="K345" s="188"/>
      <c r="L345" s="193"/>
      <c r="M345" s="194"/>
      <c r="N345" s="195"/>
      <c r="O345" s="195"/>
      <c r="P345" s="196">
        <f>SUM(P346:P348)</f>
        <v>0</v>
      </c>
      <c r="Q345" s="195"/>
      <c r="R345" s="196">
        <f>SUM(R346:R348)</f>
        <v>0.0026250000000000002</v>
      </c>
      <c r="S345" s="195"/>
      <c r="T345" s="197">
        <f>SUM(T346:T348)</f>
        <v>0</v>
      </c>
      <c r="AR345" s="198" t="s">
        <v>77</v>
      </c>
      <c r="AT345" s="199" t="s">
        <v>66</v>
      </c>
      <c r="AU345" s="199" t="s">
        <v>75</v>
      </c>
      <c r="AY345" s="198" t="s">
        <v>111</v>
      </c>
      <c r="BK345" s="200">
        <f>SUM(BK346:BK348)</f>
        <v>0</v>
      </c>
    </row>
    <row r="346" s="1" customFormat="1" ht="16.5" customHeight="1">
      <c r="B346" s="36"/>
      <c r="C346" s="203" t="s">
        <v>601</v>
      </c>
      <c r="D346" s="203" t="s">
        <v>113</v>
      </c>
      <c r="E346" s="204" t="s">
        <v>602</v>
      </c>
      <c r="F346" s="205" t="s">
        <v>603</v>
      </c>
      <c r="G346" s="206" t="s">
        <v>184</v>
      </c>
      <c r="H346" s="207">
        <v>12.5</v>
      </c>
      <c r="I346" s="208"/>
      <c r="J346" s="209">
        <f>ROUND(I346*H346,2)</f>
        <v>0</v>
      </c>
      <c r="K346" s="205" t="s">
        <v>1</v>
      </c>
      <c r="L346" s="41"/>
      <c r="M346" s="210" t="s">
        <v>1</v>
      </c>
      <c r="N346" s="211" t="s">
        <v>38</v>
      </c>
      <c r="O346" s="77"/>
      <c r="P346" s="212">
        <f>O346*H346</f>
        <v>0</v>
      </c>
      <c r="Q346" s="212">
        <v>0.00021000000000000001</v>
      </c>
      <c r="R346" s="212">
        <f>Q346*H346</f>
        <v>0.0026250000000000002</v>
      </c>
      <c r="S346" s="212">
        <v>0</v>
      </c>
      <c r="T346" s="213">
        <f>S346*H346</f>
        <v>0</v>
      </c>
      <c r="AR346" s="15" t="s">
        <v>276</v>
      </c>
      <c r="AT346" s="15" t="s">
        <v>113</v>
      </c>
      <c r="AU346" s="15" t="s">
        <v>77</v>
      </c>
      <c r="AY346" s="15" t="s">
        <v>111</v>
      </c>
      <c r="BE346" s="214">
        <f>IF(N346="základní",J346,0)</f>
        <v>0</v>
      </c>
      <c r="BF346" s="214">
        <f>IF(N346="snížená",J346,0)</f>
        <v>0</v>
      </c>
      <c r="BG346" s="214">
        <f>IF(N346="zákl. přenesená",J346,0)</f>
        <v>0</v>
      </c>
      <c r="BH346" s="214">
        <f>IF(N346="sníž. přenesená",J346,0)</f>
        <v>0</v>
      </c>
      <c r="BI346" s="214">
        <f>IF(N346="nulová",J346,0)</f>
        <v>0</v>
      </c>
      <c r="BJ346" s="15" t="s">
        <v>75</v>
      </c>
      <c r="BK346" s="214">
        <f>ROUND(I346*H346,2)</f>
        <v>0</v>
      </c>
      <c r="BL346" s="15" t="s">
        <v>276</v>
      </c>
      <c r="BM346" s="15" t="s">
        <v>604</v>
      </c>
    </row>
    <row r="347" s="12" customFormat="1">
      <c r="B347" s="227"/>
      <c r="C347" s="228"/>
      <c r="D347" s="217" t="s">
        <v>120</v>
      </c>
      <c r="E347" s="229" t="s">
        <v>1</v>
      </c>
      <c r="F347" s="230" t="s">
        <v>605</v>
      </c>
      <c r="G347" s="228"/>
      <c r="H347" s="229" t="s">
        <v>1</v>
      </c>
      <c r="I347" s="231"/>
      <c r="J347" s="228"/>
      <c r="K347" s="228"/>
      <c r="L347" s="232"/>
      <c r="M347" s="233"/>
      <c r="N347" s="234"/>
      <c r="O347" s="234"/>
      <c r="P347" s="234"/>
      <c r="Q347" s="234"/>
      <c r="R347" s="234"/>
      <c r="S347" s="234"/>
      <c r="T347" s="235"/>
      <c r="AT347" s="236" t="s">
        <v>120</v>
      </c>
      <c r="AU347" s="236" t="s">
        <v>77</v>
      </c>
      <c r="AV347" s="12" t="s">
        <v>75</v>
      </c>
      <c r="AW347" s="12" t="s">
        <v>30</v>
      </c>
      <c r="AX347" s="12" t="s">
        <v>67</v>
      </c>
      <c r="AY347" s="236" t="s">
        <v>111</v>
      </c>
    </row>
    <row r="348" s="11" customFormat="1">
      <c r="B348" s="215"/>
      <c r="C348" s="216"/>
      <c r="D348" s="217" t="s">
        <v>120</v>
      </c>
      <c r="E348" s="218" t="s">
        <v>1</v>
      </c>
      <c r="F348" s="219" t="s">
        <v>606</v>
      </c>
      <c r="G348" s="216"/>
      <c r="H348" s="220">
        <v>12.5</v>
      </c>
      <c r="I348" s="221"/>
      <c r="J348" s="216"/>
      <c r="K348" s="216"/>
      <c r="L348" s="222"/>
      <c r="M348" s="223"/>
      <c r="N348" s="224"/>
      <c r="O348" s="224"/>
      <c r="P348" s="224"/>
      <c r="Q348" s="224"/>
      <c r="R348" s="224"/>
      <c r="S348" s="224"/>
      <c r="T348" s="225"/>
      <c r="AT348" s="226" t="s">
        <v>120</v>
      </c>
      <c r="AU348" s="226" t="s">
        <v>77</v>
      </c>
      <c r="AV348" s="11" t="s">
        <v>77</v>
      </c>
      <c r="AW348" s="11" t="s">
        <v>30</v>
      </c>
      <c r="AX348" s="11" t="s">
        <v>75</v>
      </c>
      <c r="AY348" s="226" t="s">
        <v>111</v>
      </c>
    </row>
    <row r="349" s="10" customFormat="1" ht="22.8" customHeight="1">
      <c r="B349" s="187"/>
      <c r="C349" s="188"/>
      <c r="D349" s="189" t="s">
        <v>66</v>
      </c>
      <c r="E349" s="201" t="s">
        <v>607</v>
      </c>
      <c r="F349" s="201" t="s">
        <v>608</v>
      </c>
      <c r="G349" s="188"/>
      <c r="H349" s="188"/>
      <c r="I349" s="191"/>
      <c r="J349" s="202">
        <f>BK349</f>
        <v>0</v>
      </c>
      <c r="K349" s="188"/>
      <c r="L349" s="193"/>
      <c r="M349" s="194"/>
      <c r="N349" s="195"/>
      <c r="O349" s="195"/>
      <c r="P349" s="196">
        <f>SUM(P350:P363)</f>
        <v>0</v>
      </c>
      <c r="Q349" s="195"/>
      <c r="R349" s="196">
        <f>SUM(R350:R363)</f>
        <v>0.000125</v>
      </c>
      <c r="S349" s="195"/>
      <c r="T349" s="197">
        <f>SUM(T350:T363)</f>
        <v>0</v>
      </c>
      <c r="AR349" s="198" t="s">
        <v>77</v>
      </c>
      <c r="AT349" s="199" t="s">
        <v>66</v>
      </c>
      <c r="AU349" s="199" t="s">
        <v>75</v>
      </c>
      <c r="AY349" s="198" t="s">
        <v>111</v>
      </c>
      <c r="BK349" s="200">
        <f>SUM(BK350:BK363)</f>
        <v>0</v>
      </c>
    </row>
    <row r="350" s="1" customFormat="1" ht="16.5" customHeight="1">
      <c r="B350" s="36"/>
      <c r="C350" s="203" t="s">
        <v>609</v>
      </c>
      <c r="D350" s="203" t="s">
        <v>113</v>
      </c>
      <c r="E350" s="204" t="s">
        <v>610</v>
      </c>
      <c r="F350" s="205" t="s">
        <v>611</v>
      </c>
      <c r="G350" s="206" t="s">
        <v>184</v>
      </c>
      <c r="H350" s="207">
        <v>12.5</v>
      </c>
      <c r="I350" s="208"/>
      <c r="J350" s="209">
        <f>ROUND(I350*H350,2)</f>
        <v>0</v>
      </c>
      <c r="K350" s="205" t="s">
        <v>117</v>
      </c>
      <c r="L350" s="41"/>
      <c r="M350" s="210" t="s">
        <v>1</v>
      </c>
      <c r="N350" s="211" t="s">
        <v>38</v>
      </c>
      <c r="O350" s="77"/>
      <c r="P350" s="212">
        <f>O350*H350</f>
        <v>0</v>
      </c>
      <c r="Q350" s="212">
        <v>0</v>
      </c>
      <c r="R350" s="212">
        <f>Q350*H350</f>
        <v>0</v>
      </c>
      <c r="S350" s="212">
        <v>0</v>
      </c>
      <c r="T350" s="213">
        <f>S350*H350</f>
        <v>0</v>
      </c>
      <c r="AR350" s="15" t="s">
        <v>276</v>
      </c>
      <c r="AT350" s="15" t="s">
        <v>113</v>
      </c>
      <c r="AU350" s="15" t="s">
        <v>77</v>
      </c>
      <c r="AY350" s="15" t="s">
        <v>111</v>
      </c>
      <c r="BE350" s="214">
        <f>IF(N350="základní",J350,0)</f>
        <v>0</v>
      </c>
      <c r="BF350" s="214">
        <f>IF(N350="snížená",J350,0)</f>
        <v>0</v>
      </c>
      <c r="BG350" s="214">
        <f>IF(N350="zákl. přenesená",J350,0)</f>
        <v>0</v>
      </c>
      <c r="BH350" s="214">
        <f>IF(N350="sníž. přenesená",J350,0)</f>
        <v>0</v>
      </c>
      <c r="BI350" s="214">
        <f>IF(N350="nulová",J350,0)</f>
        <v>0</v>
      </c>
      <c r="BJ350" s="15" t="s">
        <v>75</v>
      </c>
      <c r="BK350" s="214">
        <f>ROUND(I350*H350,2)</f>
        <v>0</v>
      </c>
      <c r="BL350" s="15" t="s">
        <v>276</v>
      </c>
      <c r="BM350" s="15" t="s">
        <v>612</v>
      </c>
    </row>
    <row r="351" s="11" customFormat="1">
      <c r="B351" s="215"/>
      <c r="C351" s="216"/>
      <c r="D351" s="217" t="s">
        <v>120</v>
      </c>
      <c r="E351" s="218" t="s">
        <v>1</v>
      </c>
      <c r="F351" s="219" t="s">
        <v>183</v>
      </c>
      <c r="G351" s="216"/>
      <c r="H351" s="220">
        <v>12.5</v>
      </c>
      <c r="I351" s="221"/>
      <c r="J351" s="216"/>
      <c r="K351" s="216"/>
      <c r="L351" s="222"/>
      <c r="M351" s="223"/>
      <c r="N351" s="224"/>
      <c r="O351" s="224"/>
      <c r="P351" s="224"/>
      <c r="Q351" s="224"/>
      <c r="R351" s="224"/>
      <c r="S351" s="224"/>
      <c r="T351" s="225"/>
      <c r="AT351" s="226" t="s">
        <v>120</v>
      </c>
      <c r="AU351" s="226" t="s">
        <v>77</v>
      </c>
      <c r="AV351" s="11" t="s">
        <v>77</v>
      </c>
      <c r="AW351" s="11" t="s">
        <v>30</v>
      </c>
      <c r="AX351" s="11" t="s">
        <v>75</v>
      </c>
      <c r="AY351" s="226" t="s">
        <v>111</v>
      </c>
    </row>
    <row r="352" s="1" customFormat="1" ht="16.5" customHeight="1">
      <c r="B352" s="36"/>
      <c r="C352" s="252" t="s">
        <v>613</v>
      </c>
      <c r="D352" s="252" t="s">
        <v>327</v>
      </c>
      <c r="E352" s="253" t="s">
        <v>614</v>
      </c>
      <c r="F352" s="254" t="s">
        <v>615</v>
      </c>
      <c r="G352" s="255" t="s">
        <v>184</v>
      </c>
      <c r="H352" s="256">
        <v>12.5</v>
      </c>
      <c r="I352" s="257"/>
      <c r="J352" s="258">
        <f>ROUND(I352*H352,2)</f>
        <v>0</v>
      </c>
      <c r="K352" s="254" t="s">
        <v>117</v>
      </c>
      <c r="L352" s="259"/>
      <c r="M352" s="260" t="s">
        <v>1</v>
      </c>
      <c r="N352" s="261" t="s">
        <v>38</v>
      </c>
      <c r="O352" s="77"/>
      <c r="P352" s="212">
        <f>O352*H352</f>
        <v>0</v>
      </c>
      <c r="Q352" s="212">
        <v>1.0000000000000001E-05</v>
      </c>
      <c r="R352" s="212">
        <f>Q352*H352</f>
        <v>0.000125</v>
      </c>
      <c r="S352" s="212">
        <v>0</v>
      </c>
      <c r="T352" s="213">
        <f>S352*H352</f>
        <v>0</v>
      </c>
      <c r="AR352" s="15" t="s">
        <v>362</v>
      </c>
      <c r="AT352" s="15" t="s">
        <v>327</v>
      </c>
      <c r="AU352" s="15" t="s">
        <v>77</v>
      </c>
      <c r="AY352" s="15" t="s">
        <v>111</v>
      </c>
      <c r="BE352" s="214">
        <f>IF(N352="základní",J352,0)</f>
        <v>0</v>
      </c>
      <c r="BF352" s="214">
        <f>IF(N352="snížená",J352,0)</f>
        <v>0</v>
      </c>
      <c r="BG352" s="214">
        <f>IF(N352="zákl. přenesená",J352,0)</f>
        <v>0</v>
      </c>
      <c r="BH352" s="214">
        <f>IF(N352="sníž. přenesená",J352,0)</f>
        <v>0</v>
      </c>
      <c r="BI352" s="214">
        <f>IF(N352="nulová",J352,0)</f>
        <v>0</v>
      </c>
      <c r="BJ352" s="15" t="s">
        <v>75</v>
      </c>
      <c r="BK352" s="214">
        <f>ROUND(I352*H352,2)</f>
        <v>0</v>
      </c>
      <c r="BL352" s="15" t="s">
        <v>276</v>
      </c>
      <c r="BM352" s="15" t="s">
        <v>616</v>
      </c>
    </row>
    <row r="353" s="11" customFormat="1">
      <c r="B353" s="215"/>
      <c r="C353" s="216"/>
      <c r="D353" s="217" t="s">
        <v>120</v>
      </c>
      <c r="E353" s="218" t="s">
        <v>1</v>
      </c>
      <c r="F353" s="219" t="s">
        <v>183</v>
      </c>
      <c r="G353" s="216"/>
      <c r="H353" s="220">
        <v>12.5</v>
      </c>
      <c r="I353" s="221"/>
      <c r="J353" s="216"/>
      <c r="K353" s="216"/>
      <c r="L353" s="222"/>
      <c r="M353" s="223"/>
      <c r="N353" s="224"/>
      <c r="O353" s="224"/>
      <c r="P353" s="224"/>
      <c r="Q353" s="224"/>
      <c r="R353" s="224"/>
      <c r="S353" s="224"/>
      <c r="T353" s="225"/>
      <c r="AT353" s="226" t="s">
        <v>120</v>
      </c>
      <c r="AU353" s="226" t="s">
        <v>77</v>
      </c>
      <c r="AV353" s="11" t="s">
        <v>77</v>
      </c>
      <c r="AW353" s="11" t="s">
        <v>30</v>
      </c>
      <c r="AX353" s="11" t="s">
        <v>75</v>
      </c>
      <c r="AY353" s="226" t="s">
        <v>111</v>
      </c>
    </row>
    <row r="354" s="1" customFormat="1" ht="22.5" customHeight="1">
      <c r="B354" s="36"/>
      <c r="C354" s="203" t="s">
        <v>617</v>
      </c>
      <c r="D354" s="203" t="s">
        <v>113</v>
      </c>
      <c r="E354" s="204" t="s">
        <v>618</v>
      </c>
      <c r="F354" s="205" t="s">
        <v>619</v>
      </c>
      <c r="G354" s="206" t="s">
        <v>184</v>
      </c>
      <c r="H354" s="207">
        <v>12.5</v>
      </c>
      <c r="I354" s="208"/>
      <c r="J354" s="209">
        <f>ROUND(I354*H354,2)</f>
        <v>0</v>
      </c>
      <c r="K354" s="205" t="s">
        <v>1</v>
      </c>
      <c r="L354" s="41"/>
      <c r="M354" s="210" t="s">
        <v>1</v>
      </c>
      <c r="N354" s="211" t="s">
        <v>38</v>
      </c>
      <c r="O354" s="77"/>
      <c r="P354" s="212">
        <f>O354*H354</f>
        <v>0</v>
      </c>
      <c r="Q354" s="212">
        <v>0</v>
      </c>
      <c r="R354" s="212">
        <f>Q354*H354</f>
        <v>0</v>
      </c>
      <c r="S354" s="212">
        <v>0</v>
      </c>
      <c r="T354" s="213">
        <f>S354*H354</f>
        <v>0</v>
      </c>
      <c r="AR354" s="15" t="s">
        <v>276</v>
      </c>
      <c r="AT354" s="15" t="s">
        <v>113</v>
      </c>
      <c r="AU354" s="15" t="s">
        <v>77</v>
      </c>
      <c r="AY354" s="15" t="s">
        <v>111</v>
      </c>
      <c r="BE354" s="214">
        <f>IF(N354="základní",J354,0)</f>
        <v>0</v>
      </c>
      <c r="BF354" s="214">
        <f>IF(N354="snížená",J354,0)</f>
        <v>0</v>
      </c>
      <c r="BG354" s="214">
        <f>IF(N354="zákl. přenesená",J354,0)</f>
        <v>0</v>
      </c>
      <c r="BH354" s="214">
        <f>IF(N354="sníž. přenesená",J354,0)</f>
        <v>0</v>
      </c>
      <c r="BI354" s="214">
        <f>IF(N354="nulová",J354,0)</f>
        <v>0</v>
      </c>
      <c r="BJ354" s="15" t="s">
        <v>75</v>
      </c>
      <c r="BK354" s="214">
        <f>ROUND(I354*H354,2)</f>
        <v>0</v>
      </c>
      <c r="BL354" s="15" t="s">
        <v>276</v>
      </c>
      <c r="BM354" s="15" t="s">
        <v>620</v>
      </c>
    </row>
    <row r="355" s="12" customFormat="1">
      <c r="B355" s="227"/>
      <c r="C355" s="228"/>
      <c r="D355" s="217" t="s">
        <v>120</v>
      </c>
      <c r="E355" s="229" t="s">
        <v>1</v>
      </c>
      <c r="F355" s="230" t="s">
        <v>621</v>
      </c>
      <c r="G355" s="228"/>
      <c r="H355" s="229" t="s">
        <v>1</v>
      </c>
      <c r="I355" s="231"/>
      <c r="J355" s="228"/>
      <c r="K355" s="228"/>
      <c r="L355" s="232"/>
      <c r="M355" s="233"/>
      <c r="N355" s="234"/>
      <c r="O355" s="234"/>
      <c r="P355" s="234"/>
      <c r="Q355" s="234"/>
      <c r="R355" s="234"/>
      <c r="S355" s="234"/>
      <c r="T355" s="235"/>
      <c r="AT355" s="236" t="s">
        <v>120</v>
      </c>
      <c r="AU355" s="236" t="s">
        <v>77</v>
      </c>
      <c r="AV355" s="12" t="s">
        <v>75</v>
      </c>
      <c r="AW355" s="12" t="s">
        <v>30</v>
      </c>
      <c r="AX355" s="12" t="s">
        <v>67</v>
      </c>
      <c r="AY355" s="236" t="s">
        <v>111</v>
      </c>
    </row>
    <row r="356" s="12" customFormat="1">
      <c r="B356" s="227"/>
      <c r="C356" s="228"/>
      <c r="D356" s="217" t="s">
        <v>120</v>
      </c>
      <c r="E356" s="229" t="s">
        <v>1</v>
      </c>
      <c r="F356" s="230" t="s">
        <v>622</v>
      </c>
      <c r="G356" s="228"/>
      <c r="H356" s="229" t="s">
        <v>1</v>
      </c>
      <c r="I356" s="231"/>
      <c r="J356" s="228"/>
      <c r="K356" s="228"/>
      <c r="L356" s="232"/>
      <c r="M356" s="233"/>
      <c r="N356" s="234"/>
      <c r="O356" s="234"/>
      <c r="P356" s="234"/>
      <c r="Q356" s="234"/>
      <c r="R356" s="234"/>
      <c r="S356" s="234"/>
      <c r="T356" s="235"/>
      <c r="AT356" s="236" t="s">
        <v>120</v>
      </c>
      <c r="AU356" s="236" t="s">
        <v>77</v>
      </c>
      <c r="AV356" s="12" t="s">
        <v>75</v>
      </c>
      <c r="AW356" s="12" t="s">
        <v>30</v>
      </c>
      <c r="AX356" s="12" t="s">
        <v>67</v>
      </c>
      <c r="AY356" s="236" t="s">
        <v>111</v>
      </c>
    </row>
    <row r="357" s="12" customFormat="1">
      <c r="B357" s="227"/>
      <c r="C357" s="228"/>
      <c r="D357" s="217" t="s">
        <v>120</v>
      </c>
      <c r="E357" s="229" t="s">
        <v>1</v>
      </c>
      <c r="F357" s="230" t="s">
        <v>623</v>
      </c>
      <c r="G357" s="228"/>
      <c r="H357" s="229" t="s">
        <v>1</v>
      </c>
      <c r="I357" s="231"/>
      <c r="J357" s="228"/>
      <c r="K357" s="228"/>
      <c r="L357" s="232"/>
      <c r="M357" s="233"/>
      <c r="N357" s="234"/>
      <c r="O357" s="234"/>
      <c r="P357" s="234"/>
      <c r="Q357" s="234"/>
      <c r="R357" s="234"/>
      <c r="S357" s="234"/>
      <c r="T357" s="235"/>
      <c r="AT357" s="236" t="s">
        <v>120</v>
      </c>
      <c r="AU357" s="236" t="s">
        <v>77</v>
      </c>
      <c r="AV357" s="12" t="s">
        <v>75</v>
      </c>
      <c r="AW357" s="12" t="s">
        <v>30</v>
      </c>
      <c r="AX357" s="12" t="s">
        <v>67</v>
      </c>
      <c r="AY357" s="236" t="s">
        <v>111</v>
      </c>
    </row>
    <row r="358" s="12" customFormat="1">
      <c r="B358" s="227"/>
      <c r="C358" s="228"/>
      <c r="D358" s="217" t="s">
        <v>120</v>
      </c>
      <c r="E358" s="229" t="s">
        <v>1</v>
      </c>
      <c r="F358" s="230" t="s">
        <v>624</v>
      </c>
      <c r="G358" s="228"/>
      <c r="H358" s="229" t="s">
        <v>1</v>
      </c>
      <c r="I358" s="231"/>
      <c r="J358" s="228"/>
      <c r="K358" s="228"/>
      <c r="L358" s="232"/>
      <c r="M358" s="233"/>
      <c r="N358" s="234"/>
      <c r="O358" s="234"/>
      <c r="P358" s="234"/>
      <c r="Q358" s="234"/>
      <c r="R358" s="234"/>
      <c r="S358" s="234"/>
      <c r="T358" s="235"/>
      <c r="AT358" s="236" t="s">
        <v>120</v>
      </c>
      <c r="AU358" s="236" t="s">
        <v>77</v>
      </c>
      <c r="AV358" s="12" t="s">
        <v>75</v>
      </c>
      <c r="AW358" s="12" t="s">
        <v>30</v>
      </c>
      <c r="AX358" s="12" t="s">
        <v>67</v>
      </c>
      <c r="AY358" s="236" t="s">
        <v>111</v>
      </c>
    </row>
    <row r="359" s="12" customFormat="1">
      <c r="B359" s="227"/>
      <c r="C359" s="228"/>
      <c r="D359" s="217" t="s">
        <v>120</v>
      </c>
      <c r="E359" s="229" t="s">
        <v>1</v>
      </c>
      <c r="F359" s="230" t="s">
        <v>625</v>
      </c>
      <c r="G359" s="228"/>
      <c r="H359" s="229" t="s">
        <v>1</v>
      </c>
      <c r="I359" s="231"/>
      <c r="J359" s="228"/>
      <c r="K359" s="228"/>
      <c r="L359" s="232"/>
      <c r="M359" s="233"/>
      <c r="N359" s="234"/>
      <c r="O359" s="234"/>
      <c r="P359" s="234"/>
      <c r="Q359" s="234"/>
      <c r="R359" s="234"/>
      <c r="S359" s="234"/>
      <c r="T359" s="235"/>
      <c r="AT359" s="236" t="s">
        <v>120</v>
      </c>
      <c r="AU359" s="236" t="s">
        <v>77</v>
      </c>
      <c r="AV359" s="12" t="s">
        <v>75</v>
      </c>
      <c r="AW359" s="12" t="s">
        <v>30</v>
      </c>
      <c r="AX359" s="12" t="s">
        <v>67</v>
      </c>
      <c r="AY359" s="236" t="s">
        <v>111</v>
      </c>
    </row>
    <row r="360" s="12" customFormat="1">
      <c r="B360" s="227"/>
      <c r="C360" s="228"/>
      <c r="D360" s="217" t="s">
        <v>120</v>
      </c>
      <c r="E360" s="229" t="s">
        <v>1</v>
      </c>
      <c r="F360" s="230" t="s">
        <v>626</v>
      </c>
      <c r="G360" s="228"/>
      <c r="H360" s="229" t="s">
        <v>1</v>
      </c>
      <c r="I360" s="231"/>
      <c r="J360" s="228"/>
      <c r="K360" s="228"/>
      <c r="L360" s="232"/>
      <c r="M360" s="233"/>
      <c r="N360" s="234"/>
      <c r="O360" s="234"/>
      <c r="P360" s="234"/>
      <c r="Q360" s="234"/>
      <c r="R360" s="234"/>
      <c r="S360" s="234"/>
      <c r="T360" s="235"/>
      <c r="AT360" s="236" t="s">
        <v>120</v>
      </c>
      <c r="AU360" s="236" t="s">
        <v>77</v>
      </c>
      <c r="AV360" s="12" t="s">
        <v>75</v>
      </c>
      <c r="AW360" s="12" t="s">
        <v>30</v>
      </c>
      <c r="AX360" s="12" t="s">
        <v>67</v>
      </c>
      <c r="AY360" s="236" t="s">
        <v>111</v>
      </c>
    </row>
    <row r="361" s="12" customFormat="1">
      <c r="B361" s="227"/>
      <c r="C361" s="228"/>
      <c r="D361" s="217" t="s">
        <v>120</v>
      </c>
      <c r="E361" s="229" t="s">
        <v>1</v>
      </c>
      <c r="F361" s="230" t="s">
        <v>627</v>
      </c>
      <c r="G361" s="228"/>
      <c r="H361" s="229" t="s">
        <v>1</v>
      </c>
      <c r="I361" s="231"/>
      <c r="J361" s="228"/>
      <c r="K361" s="228"/>
      <c r="L361" s="232"/>
      <c r="M361" s="233"/>
      <c r="N361" s="234"/>
      <c r="O361" s="234"/>
      <c r="P361" s="234"/>
      <c r="Q361" s="234"/>
      <c r="R361" s="234"/>
      <c r="S361" s="234"/>
      <c r="T361" s="235"/>
      <c r="AT361" s="236" t="s">
        <v>120</v>
      </c>
      <c r="AU361" s="236" t="s">
        <v>77</v>
      </c>
      <c r="AV361" s="12" t="s">
        <v>75</v>
      </c>
      <c r="AW361" s="12" t="s">
        <v>30</v>
      </c>
      <c r="AX361" s="12" t="s">
        <v>67</v>
      </c>
      <c r="AY361" s="236" t="s">
        <v>111</v>
      </c>
    </row>
    <row r="362" s="12" customFormat="1">
      <c r="B362" s="227"/>
      <c r="C362" s="228"/>
      <c r="D362" s="217" t="s">
        <v>120</v>
      </c>
      <c r="E362" s="229" t="s">
        <v>1</v>
      </c>
      <c r="F362" s="230" t="s">
        <v>628</v>
      </c>
      <c r="G362" s="228"/>
      <c r="H362" s="229" t="s">
        <v>1</v>
      </c>
      <c r="I362" s="231"/>
      <c r="J362" s="228"/>
      <c r="K362" s="228"/>
      <c r="L362" s="232"/>
      <c r="M362" s="233"/>
      <c r="N362" s="234"/>
      <c r="O362" s="234"/>
      <c r="P362" s="234"/>
      <c r="Q362" s="234"/>
      <c r="R362" s="234"/>
      <c r="S362" s="234"/>
      <c r="T362" s="235"/>
      <c r="AT362" s="236" t="s">
        <v>120</v>
      </c>
      <c r="AU362" s="236" t="s">
        <v>77</v>
      </c>
      <c r="AV362" s="12" t="s">
        <v>75</v>
      </c>
      <c r="AW362" s="12" t="s">
        <v>30</v>
      </c>
      <c r="AX362" s="12" t="s">
        <v>67</v>
      </c>
      <c r="AY362" s="236" t="s">
        <v>111</v>
      </c>
    </row>
    <row r="363" s="11" customFormat="1">
      <c r="B363" s="215"/>
      <c r="C363" s="216"/>
      <c r="D363" s="217" t="s">
        <v>120</v>
      </c>
      <c r="E363" s="218" t="s">
        <v>183</v>
      </c>
      <c r="F363" s="219" t="s">
        <v>185</v>
      </c>
      <c r="G363" s="216"/>
      <c r="H363" s="220">
        <v>12.5</v>
      </c>
      <c r="I363" s="221"/>
      <c r="J363" s="216"/>
      <c r="K363" s="216"/>
      <c r="L363" s="222"/>
      <c r="M363" s="223"/>
      <c r="N363" s="224"/>
      <c r="O363" s="224"/>
      <c r="P363" s="224"/>
      <c r="Q363" s="224"/>
      <c r="R363" s="224"/>
      <c r="S363" s="224"/>
      <c r="T363" s="225"/>
      <c r="AT363" s="226" t="s">
        <v>120</v>
      </c>
      <c r="AU363" s="226" t="s">
        <v>77</v>
      </c>
      <c r="AV363" s="11" t="s">
        <v>77</v>
      </c>
      <c r="AW363" s="11" t="s">
        <v>30</v>
      </c>
      <c r="AX363" s="11" t="s">
        <v>75</v>
      </c>
      <c r="AY363" s="226" t="s">
        <v>111</v>
      </c>
    </row>
    <row r="364" s="10" customFormat="1" ht="22.8" customHeight="1">
      <c r="B364" s="187"/>
      <c r="C364" s="188"/>
      <c r="D364" s="189" t="s">
        <v>66</v>
      </c>
      <c r="E364" s="201" t="s">
        <v>629</v>
      </c>
      <c r="F364" s="201" t="s">
        <v>630</v>
      </c>
      <c r="G364" s="188"/>
      <c r="H364" s="188"/>
      <c r="I364" s="191"/>
      <c r="J364" s="202">
        <f>BK364</f>
        <v>0</v>
      </c>
      <c r="K364" s="188"/>
      <c r="L364" s="193"/>
      <c r="M364" s="194"/>
      <c r="N364" s="195"/>
      <c r="O364" s="195"/>
      <c r="P364" s="196">
        <f>SUM(P365:P367)</f>
        <v>0</v>
      </c>
      <c r="Q364" s="195"/>
      <c r="R364" s="196">
        <f>SUM(R365:R367)</f>
        <v>0</v>
      </c>
      <c r="S364" s="195"/>
      <c r="T364" s="197">
        <f>SUM(T365:T367)</f>
        <v>0</v>
      </c>
      <c r="AR364" s="198" t="s">
        <v>77</v>
      </c>
      <c r="AT364" s="199" t="s">
        <v>66</v>
      </c>
      <c r="AU364" s="199" t="s">
        <v>75</v>
      </c>
      <c r="AY364" s="198" t="s">
        <v>111</v>
      </c>
      <c r="BK364" s="200">
        <f>SUM(BK365:BK367)</f>
        <v>0</v>
      </c>
    </row>
    <row r="365" s="1" customFormat="1" ht="16.5" customHeight="1">
      <c r="B365" s="36"/>
      <c r="C365" s="203" t="s">
        <v>631</v>
      </c>
      <c r="D365" s="203" t="s">
        <v>113</v>
      </c>
      <c r="E365" s="204" t="s">
        <v>632</v>
      </c>
      <c r="F365" s="205" t="s">
        <v>633</v>
      </c>
      <c r="G365" s="206" t="s">
        <v>184</v>
      </c>
      <c r="H365" s="207">
        <v>12.5</v>
      </c>
      <c r="I365" s="208"/>
      <c r="J365" s="209">
        <f>ROUND(I365*H365,2)</f>
        <v>0</v>
      </c>
      <c r="K365" s="205" t="s">
        <v>1</v>
      </c>
      <c r="L365" s="41"/>
      <c r="M365" s="210" t="s">
        <v>1</v>
      </c>
      <c r="N365" s="211" t="s">
        <v>38</v>
      </c>
      <c r="O365" s="77"/>
      <c r="P365" s="212">
        <f>O365*H365</f>
        <v>0</v>
      </c>
      <c r="Q365" s="212">
        <v>0</v>
      </c>
      <c r="R365" s="212">
        <f>Q365*H365</f>
        <v>0</v>
      </c>
      <c r="S365" s="212">
        <v>0</v>
      </c>
      <c r="T365" s="213">
        <f>S365*H365</f>
        <v>0</v>
      </c>
      <c r="AR365" s="15" t="s">
        <v>276</v>
      </c>
      <c r="AT365" s="15" t="s">
        <v>113</v>
      </c>
      <c r="AU365" s="15" t="s">
        <v>77</v>
      </c>
      <c r="AY365" s="15" t="s">
        <v>111</v>
      </c>
      <c r="BE365" s="214">
        <f>IF(N365="základní",J365,0)</f>
        <v>0</v>
      </c>
      <c r="BF365" s="214">
        <f>IF(N365="snížená",J365,0)</f>
        <v>0</v>
      </c>
      <c r="BG365" s="214">
        <f>IF(N365="zákl. přenesená",J365,0)</f>
        <v>0</v>
      </c>
      <c r="BH365" s="214">
        <f>IF(N365="sníž. přenesená",J365,0)</f>
        <v>0</v>
      </c>
      <c r="BI365" s="214">
        <f>IF(N365="nulová",J365,0)</f>
        <v>0</v>
      </c>
      <c r="BJ365" s="15" t="s">
        <v>75</v>
      </c>
      <c r="BK365" s="214">
        <f>ROUND(I365*H365,2)</f>
        <v>0</v>
      </c>
      <c r="BL365" s="15" t="s">
        <v>276</v>
      </c>
      <c r="BM365" s="15" t="s">
        <v>634</v>
      </c>
    </row>
    <row r="366" s="12" customFormat="1">
      <c r="B366" s="227"/>
      <c r="C366" s="228"/>
      <c r="D366" s="217" t="s">
        <v>120</v>
      </c>
      <c r="E366" s="229" t="s">
        <v>1</v>
      </c>
      <c r="F366" s="230" t="s">
        <v>635</v>
      </c>
      <c r="G366" s="228"/>
      <c r="H366" s="229" t="s">
        <v>1</v>
      </c>
      <c r="I366" s="231"/>
      <c r="J366" s="228"/>
      <c r="K366" s="228"/>
      <c r="L366" s="232"/>
      <c r="M366" s="233"/>
      <c r="N366" s="234"/>
      <c r="O366" s="234"/>
      <c r="P366" s="234"/>
      <c r="Q366" s="234"/>
      <c r="R366" s="234"/>
      <c r="S366" s="234"/>
      <c r="T366" s="235"/>
      <c r="AT366" s="236" t="s">
        <v>120</v>
      </c>
      <c r="AU366" s="236" t="s">
        <v>77</v>
      </c>
      <c r="AV366" s="12" t="s">
        <v>75</v>
      </c>
      <c r="AW366" s="12" t="s">
        <v>30</v>
      </c>
      <c r="AX366" s="12" t="s">
        <v>67</v>
      </c>
      <c r="AY366" s="236" t="s">
        <v>111</v>
      </c>
    </row>
    <row r="367" s="11" customFormat="1">
      <c r="B367" s="215"/>
      <c r="C367" s="216"/>
      <c r="D367" s="217" t="s">
        <v>120</v>
      </c>
      <c r="E367" s="218" t="s">
        <v>1</v>
      </c>
      <c r="F367" s="219" t="s">
        <v>185</v>
      </c>
      <c r="G367" s="216"/>
      <c r="H367" s="220">
        <v>12.5</v>
      </c>
      <c r="I367" s="221"/>
      <c r="J367" s="216"/>
      <c r="K367" s="216"/>
      <c r="L367" s="222"/>
      <c r="M367" s="237"/>
      <c r="N367" s="238"/>
      <c r="O367" s="238"/>
      <c r="P367" s="238"/>
      <c r="Q367" s="238"/>
      <c r="R367" s="238"/>
      <c r="S367" s="238"/>
      <c r="T367" s="239"/>
      <c r="AT367" s="226" t="s">
        <v>120</v>
      </c>
      <c r="AU367" s="226" t="s">
        <v>77</v>
      </c>
      <c r="AV367" s="11" t="s">
        <v>77</v>
      </c>
      <c r="AW367" s="11" t="s">
        <v>30</v>
      </c>
      <c r="AX367" s="11" t="s">
        <v>75</v>
      </c>
      <c r="AY367" s="226" t="s">
        <v>111</v>
      </c>
    </row>
    <row r="368" s="1" customFormat="1" ht="6.96" customHeight="1">
      <c r="B368" s="55"/>
      <c r="C368" s="56"/>
      <c r="D368" s="56"/>
      <c r="E368" s="56"/>
      <c r="F368" s="56"/>
      <c r="G368" s="56"/>
      <c r="H368" s="56"/>
      <c r="I368" s="153"/>
      <c r="J368" s="56"/>
      <c r="K368" s="56"/>
      <c r="L368" s="41"/>
    </row>
  </sheetData>
  <sheetProtection sheet="1" autoFilter="0" formatColumns="0" formatRows="0" objects="1" scenarios="1" spinCount="100000" saltValue="1Uyc2sDOmzcnSXThz0seo1WPHGSdsJaGEyAJd5hIjqhsb7wgxwsGEVMKnXCXh6W7Unpz7zlH1AXmWFJl6EU9kA==" hashValue="/rfkCiULssErf8i5TEsl0UG+B6U26WKxkgFKNvdGjgEzFGXChOAQmTqcypfCSc9gpuSOBdTlGjPoD0/O/Wg+Qg==" algorithmName="SHA-512" password="CC35"/>
  <autoFilter ref="C92:K367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PetrLB-PC\PetrLB</dc:creator>
  <cp:lastModifiedBy>PetrLB-PC\PetrLB</cp:lastModifiedBy>
  <dcterms:created xsi:type="dcterms:W3CDTF">2019-06-10T11:30:16Z</dcterms:created>
  <dcterms:modified xsi:type="dcterms:W3CDTF">2019-06-10T11:30:19Z</dcterms:modified>
</cp:coreProperties>
</file>